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aldrin.dogani\Desktop\DBF 2026\TM 2026 RAPORTE\"/>
    </mc:Choice>
  </mc:AlternateContent>
  <xr:revisionPtr revIDLastSave="0" documentId="13_ncr:1_{F25FBD07-EFF0-4669-930A-A143B145814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ërmbledhje" sheetId="1" r:id="rId1"/>
    <sheet name="Të Hyrat Vetanake" sheetId="10" r:id="rId2"/>
    <sheet name="Të Hyrat Vetanake PB" sheetId="2" r:id="rId3"/>
    <sheet name="Shpenzimet sipas kategorive" sheetId="3" r:id="rId4"/>
    <sheet name="Buxheti 2026" sheetId="9" r:id="rId5"/>
    <sheet name="Shpenzimet sipas programeve" sheetId="4" r:id="rId6"/>
    <sheet name="Mallra dhe Shërbime" sheetId="5" r:id="rId7"/>
    <sheet name="Shpenzime komunale" sheetId="6" r:id="rId8"/>
    <sheet name="Subvencione dhe Transfere" sheetId="7" r:id="rId9"/>
    <sheet name="Investime kapitale" sheetId="8" r:id="rId10"/>
    <sheet name="Sheet2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2" l="1"/>
  <c r="D41" i="2"/>
  <c r="E39" i="2"/>
  <c r="D39" i="2"/>
  <c r="E35" i="2"/>
  <c r="D35" i="2"/>
  <c r="E26" i="2"/>
  <c r="D26" i="2"/>
  <c r="E22" i="2"/>
  <c r="D22" i="2"/>
  <c r="E16" i="2"/>
  <c r="D16" i="2"/>
  <c r="E12" i="2"/>
  <c r="D12" i="2"/>
  <c r="E4" i="2"/>
  <c r="D4" i="2"/>
  <c r="F11" i="2"/>
  <c r="E4" i="10"/>
  <c r="F5" i="1" l="1"/>
  <c r="F6" i="1"/>
  <c r="F4" i="1"/>
  <c r="E5" i="1"/>
  <c r="E6" i="1"/>
  <c r="E4" i="1"/>
  <c r="G13" i="1"/>
  <c r="D13" i="1"/>
  <c r="F13" i="1" s="1"/>
  <c r="C13" i="1"/>
  <c r="B13" i="1"/>
  <c r="F12" i="1"/>
  <c r="E12" i="1"/>
  <c r="E11" i="1"/>
  <c r="G10" i="1"/>
  <c r="D10" i="1"/>
  <c r="C10" i="1"/>
  <c r="B10" i="1"/>
  <c r="H9" i="1"/>
  <c r="F9" i="1"/>
  <c r="E9" i="1"/>
  <c r="H8" i="1"/>
  <c r="E8" i="1"/>
  <c r="G7" i="1"/>
  <c r="D7" i="1"/>
  <c r="C7" i="1"/>
  <c r="B7" i="1"/>
  <c r="I6" i="1"/>
  <c r="H6" i="1"/>
  <c r="I5" i="1"/>
  <c r="H5" i="1"/>
  <c r="I4" i="1"/>
  <c r="H4" i="1"/>
  <c r="E54" i="8"/>
  <c r="D54" i="8"/>
  <c r="E53" i="8"/>
  <c r="D53" i="8"/>
  <c r="F52" i="8"/>
  <c r="C52" i="8"/>
  <c r="B52" i="8"/>
  <c r="E51" i="8"/>
  <c r="D51" i="8"/>
  <c r="E50" i="8"/>
  <c r="D50" i="8"/>
  <c r="E49" i="8"/>
  <c r="D49" i="8"/>
  <c r="E48" i="8"/>
  <c r="D48" i="8"/>
  <c r="E47" i="8"/>
  <c r="D47" i="8"/>
  <c r="F46" i="8"/>
  <c r="C46" i="8"/>
  <c r="B46" i="8"/>
  <c r="E45" i="8"/>
  <c r="D45" i="8"/>
  <c r="E44" i="8"/>
  <c r="D44" i="8"/>
  <c r="F43" i="8"/>
  <c r="C43" i="8"/>
  <c r="B43" i="8"/>
  <c r="E42" i="8"/>
  <c r="D42" i="8"/>
  <c r="F41" i="8"/>
  <c r="C41" i="8"/>
  <c r="B41" i="8"/>
  <c r="E40" i="8"/>
  <c r="D40" i="8"/>
  <c r="E39" i="8"/>
  <c r="D39" i="8"/>
  <c r="E38" i="8"/>
  <c r="D38" i="8"/>
  <c r="E37" i="8"/>
  <c r="D37" i="8"/>
  <c r="F36" i="8"/>
  <c r="C36" i="8"/>
  <c r="B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F28" i="8"/>
  <c r="C28" i="8"/>
  <c r="B28" i="8"/>
  <c r="E27" i="8"/>
  <c r="D27" i="8"/>
  <c r="E26" i="8"/>
  <c r="D26" i="8"/>
  <c r="F25" i="8"/>
  <c r="C25" i="8"/>
  <c r="B25" i="8"/>
  <c r="E24" i="8"/>
  <c r="D24" i="8"/>
  <c r="E23" i="8"/>
  <c r="D23" i="8"/>
  <c r="F22" i="8"/>
  <c r="C22" i="8"/>
  <c r="B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F10" i="8"/>
  <c r="C10" i="8"/>
  <c r="B10" i="8"/>
  <c r="E9" i="8"/>
  <c r="D9" i="8"/>
  <c r="F8" i="8"/>
  <c r="C8" i="8"/>
  <c r="B8" i="8"/>
  <c r="E7" i="8"/>
  <c r="D7" i="8"/>
  <c r="E6" i="8"/>
  <c r="D6" i="8"/>
  <c r="E5" i="8"/>
  <c r="D5" i="8"/>
  <c r="F4" i="8"/>
  <c r="C4" i="8"/>
  <c r="B4" i="8"/>
  <c r="F7" i="1" l="1"/>
  <c r="I7" i="1"/>
  <c r="E10" i="1"/>
  <c r="E13" i="1"/>
  <c r="D28" i="8"/>
  <c r="H13" i="1"/>
  <c r="C14" i="1"/>
  <c r="H10" i="1"/>
  <c r="B14" i="1"/>
  <c r="H7" i="1"/>
  <c r="G14" i="1"/>
  <c r="F11" i="1"/>
  <c r="E7" i="1"/>
  <c r="D14" i="1"/>
  <c r="F10" i="1"/>
  <c r="D41" i="8"/>
  <c r="D43" i="8"/>
  <c r="D22" i="8"/>
  <c r="E25" i="8"/>
  <c r="E36" i="8"/>
  <c r="E52" i="8"/>
  <c r="D8" i="8"/>
  <c r="D10" i="8"/>
  <c r="E46" i="8"/>
  <c r="E10" i="8"/>
  <c r="E43" i="8"/>
  <c r="D52" i="8"/>
  <c r="C55" i="8"/>
  <c r="F55" i="8"/>
  <c r="D25" i="8"/>
  <c r="D36" i="8"/>
  <c r="E41" i="8"/>
  <c r="D46" i="8"/>
  <c r="E8" i="8"/>
  <c r="E28" i="8"/>
  <c r="E22" i="8"/>
  <c r="B55" i="8"/>
  <c r="D4" i="8"/>
  <c r="E4" i="8"/>
  <c r="E14" i="1" l="1"/>
  <c r="H14" i="1"/>
  <c r="I14" i="1"/>
  <c r="F14" i="1"/>
  <c r="D55" i="8"/>
  <c r="E55" i="8"/>
  <c r="E43" i="2" l="1"/>
  <c r="D43" i="2"/>
  <c r="F5" i="2"/>
  <c r="F6" i="2"/>
  <c r="F7" i="2"/>
  <c r="F8" i="2"/>
  <c r="F9" i="2"/>
  <c r="F10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" i="2"/>
  <c r="E26" i="10"/>
  <c r="C26" i="10"/>
  <c r="F25" i="10"/>
  <c r="F24" i="10"/>
  <c r="F23" i="10"/>
  <c r="F20" i="10"/>
  <c r="E20" i="10"/>
  <c r="B20" i="10"/>
  <c r="D20" i="10" s="1"/>
  <c r="F19" i="10"/>
  <c r="D19" i="10"/>
  <c r="F18" i="10"/>
  <c r="F17" i="10"/>
  <c r="D17" i="10"/>
  <c r="F16" i="10"/>
  <c r="D16" i="10"/>
  <c r="F15" i="10"/>
  <c r="D15" i="10"/>
  <c r="E14" i="10"/>
  <c r="C14" i="10"/>
  <c r="D14" i="10" s="1"/>
  <c r="F13" i="10"/>
  <c r="D13" i="10"/>
  <c r="F12" i="10"/>
  <c r="D12" i="10"/>
  <c r="F11" i="10"/>
  <c r="D11" i="10"/>
  <c r="F10" i="10"/>
  <c r="D10" i="10"/>
  <c r="F9" i="10"/>
  <c r="D9" i="10"/>
  <c r="E8" i="10"/>
  <c r="C8" i="10"/>
  <c r="F7" i="10"/>
  <c r="D7" i="10"/>
  <c r="F6" i="10"/>
  <c r="E5" i="10"/>
  <c r="C5" i="10"/>
  <c r="B5" i="10"/>
  <c r="F43" i="2" l="1"/>
  <c r="F8" i="10"/>
  <c r="F26" i="10"/>
  <c r="B22" i="10"/>
  <c r="B4" i="10" s="1"/>
  <c r="F14" i="10"/>
  <c r="C22" i="10"/>
  <c r="C4" i="10" s="1"/>
  <c r="D8" i="10"/>
  <c r="D5" i="10"/>
  <c r="F5" i="10"/>
  <c r="E22" i="10"/>
  <c r="F4" i="10" l="1"/>
  <c r="D4" i="10"/>
  <c r="F22" i="10"/>
  <c r="F8" i="3"/>
  <c r="I9" i="3"/>
  <c r="F5" i="3"/>
  <c r="F6" i="3"/>
  <c r="F7" i="3"/>
  <c r="F4" i="3"/>
  <c r="I5" i="3"/>
  <c r="I6" i="3"/>
  <c r="I7" i="3"/>
  <c r="I8" i="3"/>
  <c r="I4" i="3"/>
  <c r="G9" i="3"/>
  <c r="G5" i="3"/>
  <c r="G6" i="3"/>
  <c r="G7" i="3"/>
  <c r="G8" i="3"/>
  <c r="G4" i="3"/>
  <c r="H23" i="9"/>
  <c r="G23" i="9"/>
  <c r="F23" i="9"/>
  <c r="E23" i="9"/>
  <c r="D23" i="9"/>
  <c r="C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23" i="9" l="1"/>
  <c r="J16" i="9" s="1"/>
  <c r="C10" i="3"/>
  <c r="K23" i="4"/>
  <c r="H4" i="3"/>
  <c r="H5" i="3"/>
  <c r="H6" i="3"/>
  <c r="H7" i="3"/>
  <c r="H8" i="3"/>
  <c r="H9" i="3"/>
  <c r="R12" i="5"/>
  <c r="O15" i="5"/>
  <c r="R15" i="5" s="1"/>
  <c r="Q33" i="5"/>
  <c r="M8" i="6"/>
  <c r="K7" i="7"/>
  <c r="O10" i="5"/>
  <c r="R10" i="5" s="1"/>
  <c r="C23" i="4"/>
  <c r="D24" i="9" l="1"/>
  <c r="I24" i="9"/>
  <c r="H24" i="9"/>
  <c r="G24" i="9"/>
  <c r="J11" i="9"/>
  <c r="J13" i="9"/>
  <c r="J5" i="9"/>
  <c r="J19" i="9"/>
  <c r="J15" i="9"/>
  <c r="J9" i="9"/>
  <c r="F24" i="9"/>
  <c r="J7" i="9"/>
  <c r="J17" i="9"/>
  <c r="J8" i="9"/>
  <c r="J20" i="9"/>
  <c r="J22" i="9"/>
  <c r="J12" i="9"/>
  <c r="J6" i="9"/>
  <c r="J4" i="9"/>
  <c r="J18" i="9"/>
  <c r="J10" i="9"/>
  <c r="J14" i="9"/>
  <c r="E24" i="9"/>
  <c r="J21" i="9"/>
  <c r="H7" i="7" l="1"/>
  <c r="G7" i="7"/>
  <c r="F7" i="7"/>
  <c r="E7" i="7"/>
  <c r="D7" i="7"/>
  <c r="C7" i="7"/>
  <c r="B7" i="7"/>
  <c r="I6" i="7"/>
  <c r="L6" i="7" s="1"/>
  <c r="I5" i="7"/>
  <c r="L5" i="7" s="1"/>
  <c r="I4" i="7"/>
  <c r="J8" i="6"/>
  <c r="I8" i="6"/>
  <c r="H8" i="6"/>
  <c r="G8" i="6"/>
  <c r="F8" i="6"/>
  <c r="E8" i="6"/>
  <c r="D8" i="6"/>
  <c r="C8" i="6"/>
  <c r="B8" i="6"/>
  <c r="K7" i="6"/>
  <c r="N7" i="6" s="1"/>
  <c r="K6" i="6"/>
  <c r="N6" i="6" s="1"/>
  <c r="K5" i="6"/>
  <c r="N5" i="6" s="1"/>
  <c r="K4" i="6"/>
  <c r="N4" i="6" s="1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O32" i="5"/>
  <c r="R32" i="5" s="1"/>
  <c r="O31" i="5"/>
  <c r="R31" i="5" s="1"/>
  <c r="O30" i="5"/>
  <c r="R30" i="5" s="1"/>
  <c r="O29" i="5"/>
  <c r="R29" i="5" s="1"/>
  <c r="O28" i="5"/>
  <c r="R28" i="5" s="1"/>
  <c r="O27" i="5"/>
  <c r="R27" i="5" s="1"/>
  <c r="O26" i="5"/>
  <c r="R26" i="5" s="1"/>
  <c r="O25" i="5"/>
  <c r="R25" i="5" s="1"/>
  <c r="O24" i="5"/>
  <c r="R24" i="5" s="1"/>
  <c r="O23" i="5"/>
  <c r="R23" i="5" s="1"/>
  <c r="O22" i="5"/>
  <c r="R22" i="5" s="1"/>
  <c r="O21" i="5"/>
  <c r="R21" i="5" s="1"/>
  <c r="O20" i="5"/>
  <c r="R20" i="5" s="1"/>
  <c r="O19" i="5"/>
  <c r="R19" i="5" s="1"/>
  <c r="O18" i="5"/>
  <c r="R18" i="5" s="1"/>
  <c r="O17" i="5"/>
  <c r="R17" i="5" s="1"/>
  <c r="O16" i="5"/>
  <c r="R16" i="5" s="1"/>
  <c r="O14" i="5"/>
  <c r="R14" i="5" s="1"/>
  <c r="O13" i="5"/>
  <c r="R13" i="5" s="1"/>
  <c r="O11" i="5"/>
  <c r="R11" i="5" s="1"/>
  <c r="O9" i="5"/>
  <c r="R9" i="5" s="1"/>
  <c r="O8" i="5"/>
  <c r="R8" i="5" s="1"/>
  <c r="O7" i="5"/>
  <c r="R7" i="5" s="1"/>
  <c r="O6" i="5"/>
  <c r="R6" i="5" s="1"/>
  <c r="O5" i="5"/>
  <c r="R5" i="5" s="1"/>
  <c r="O4" i="5"/>
  <c r="R4" i="5" s="1"/>
  <c r="H23" i="4"/>
  <c r="G23" i="4"/>
  <c r="F23" i="4"/>
  <c r="E23" i="4"/>
  <c r="D23" i="4"/>
  <c r="I22" i="4"/>
  <c r="L22" i="4" s="1"/>
  <c r="I21" i="4"/>
  <c r="L21" i="4" s="1"/>
  <c r="I20" i="4"/>
  <c r="L20" i="4" s="1"/>
  <c r="I19" i="4"/>
  <c r="L19" i="4" s="1"/>
  <c r="I18" i="4"/>
  <c r="L18" i="4" s="1"/>
  <c r="I17" i="4"/>
  <c r="L17" i="4" s="1"/>
  <c r="I16" i="4"/>
  <c r="L16" i="4" s="1"/>
  <c r="I15" i="4"/>
  <c r="L15" i="4" s="1"/>
  <c r="I14" i="4"/>
  <c r="L14" i="4" s="1"/>
  <c r="I13" i="4"/>
  <c r="L13" i="4" s="1"/>
  <c r="I12" i="4"/>
  <c r="L12" i="4" s="1"/>
  <c r="I11" i="4"/>
  <c r="L11" i="4" s="1"/>
  <c r="I10" i="4"/>
  <c r="L10" i="4" s="1"/>
  <c r="I9" i="4"/>
  <c r="L9" i="4" s="1"/>
  <c r="I8" i="4"/>
  <c r="L8" i="4" s="1"/>
  <c r="I7" i="4"/>
  <c r="L7" i="4" s="1"/>
  <c r="I6" i="4"/>
  <c r="L6" i="4" s="1"/>
  <c r="I5" i="4"/>
  <c r="L5" i="4" s="1"/>
  <c r="I4" i="4"/>
  <c r="L4" i="4" s="1"/>
  <c r="E10" i="3"/>
  <c r="D10" i="3"/>
  <c r="I7" i="7" l="1"/>
  <c r="J4" i="7" s="1"/>
  <c r="L4" i="7"/>
  <c r="I10" i="3"/>
  <c r="F10" i="3"/>
  <c r="G10" i="3"/>
  <c r="H10" i="3"/>
  <c r="K8" i="6"/>
  <c r="J9" i="6" s="1"/>
  <c r="O33" i="5"/>
  <c r="I23" i="4"/>
  <c r="G24" i="4" s="1"/>
  <c r="B8" i="7" l="1"/>
  <c r="B9" i="6"/>
  <c r="L7" i="6"/>
  <c r="L5" i="6"/>
  <c r="J4" i="4"/>
  <c r="J5" i="4"/>
  <c r="D9" i="6"/>
  <c r="F24" i="4"/>
  <c r="J5" i="7"/>
  <c r="I9" i="6"/>
  <c r="E8" i="7"/>
  <c r="J17" i="4"/>
  <c r="E9" i="6"/>
  <c r="D8" i="7"/>
  <c r="J18" i="4"/>
  <c r="E24" i="4"/>
  <c r="J11" i="4"/>
  <c r="D24" i="4"/>
  <c r="L7" i="7"/>
  <c r="I8" i="7"/>
  <c r="J15" i="4"/>
  <c r="J8" i="4"/>
  <c r="G8" i="7"/>
  <c r="G9" i="6"/>
  <c r="J16" i="4"/>
  <c r="I24" i="4"/>
  <c r="L23" i="4"/>
  <c r="H8" i="7"/>
  <c r="L4" i="6"/>
  <c r="J7" i="4"/>
  <c r="P15" i="5"/>
  <c r="R33" i="5"/>
  <c r="F9" i="6"/>
  <c r="N8" i="6"/>
  <c r="K9" i="6"/>
  <c r="H24" i="4"/>
  <c r="B34" i="5"/>
  <c r="J6" i="4"/>
  <c r="J6" i="7"/>
  <c r="C8" i="7"/>
  <c r="H9" i="6"/>
  <c r="L6" i="6"/>
  <c r="C9" i="6"/>
  <c r="F8" i="7"/>
  <c r="E34" i="5"/>
  <c r="G34" i="5"/>
  <c r="I34" i="5"/>
  <c r="N34" i="5"/>
  <c r="M34" i="5"/>
  <c r="L34" i="5"/>
  <c r="F34" i="5"/>
  <c r="J34" i="5"/>
  <c r="P22" i="5"/>
  <c r="O34" i="5"/>
  <c r="D34" i="5"/>
  <c r="H34" i="5"/>
  <c r="K34" i="5"/>
  <c r="C34" i="5"/>
  <c r="P17" i="5"/>
  <c r="P32" i="5"/>
  <c r="P7" i="5"/>
  <c r="P31" i="5"/>
  <c r="P21" i="5"/>
  <c r="P18" i="5"/>
  <c r="P4" i="5"/>
  <c r="P14" i="5"/>
  <c r="P9" i="5"/>
  <c r="P27" i="5"/>
  <c r="P5" i="5"/>
  <c r="P19" i="5"/>
  <c r="P8" i="5"/>
  <c r="P25" i="5"/>
  <c r="P13" i="5"/>
  <c r="P10" i="5"/>
  <c r="P26" i="5"/>
  <c r="P6" i="5"/>
  <c r="P23" i="5"/>
  <c r="P29" i="5"/>
  <c r="P20" i="5"/>
  <c r="P24" i="5"/>
  <c r="P11" i="5"/>
  <c r="P30" i="5"/>
  <c r="P16" i="5"/>
  <c r="P28" i="5"/>
  <c r="J19" i="4"/>
  <c r="J20" i="4"/>
  <c r="J10" i="4"/>
  <c r="J22" i="4"/>
  <c r="J21" i="4"/>
  <c r="J12" i="4"/>
  <c r="J9" i="4"/>
  <c r="J14" i="4"/>
  <c r="J13" i="4"/>
</calcChain>
</file>

<file path=xl/sharedStrings.xml><?xml version="1.0" encoding="utf-8"?>
<sst xmlns="http://schemas.openxmlformats.org/spreadsheetml/2006/main" count="2506" uniqueCount="986">
  <si>
    <t>Përmbledhje e raportimit TM1 2026</t>
  </si>
  <si>
    <t>TM1 2026 (€)</t>
  </si>
  <si>
    <t>TM1 2025 (€)</t>
  </si>
  <si>
    <t>11 Paga dhe Shtesa</t>
  </si>
  <si>
    <t>13 Mallra dhe Shërbime</t>
  </si>
  <si>
    <t>14 Shpenzime komunale</t>
  </si>
  <si>
    <t>20 Subvencione dhe Transfere</t>
  </si>
  <si>
    <t>30 Investime kapitale / Pasuritë jofinanciare</t>
  </si>
  <si>
    <t>Gjithsej</t>
  </si>
  <si>
    <t>Kodi dhe emri i programit buxhetor</t>
  </si>
  <si>
    <t>Realizimi TM1 2026 (€)</t>
  </si>
  <si>
    <t>16328 Administrata</t>
  </si>
  <si>
    <t>17528 Buxheti</t>
  </si>
  <si>
    <t>18028 Shërbime Publike - Infrastruktura Rrugore</t>
  </si>
  <si>
    <t>47028 Bujqësia</t>
  </si>
  <si>
    <t>66445 Planifikimi Urbanizmi Inspekcioni</t>
  </si>
  <si>
    <t>74700 Shërbimet e Kujdesit Primar Shëndetësor</t>
  </si>
  <si>
    <t>92750 Arsimi Parafillor Çerdhet</t>
  </si>
  <si>
    <t>Përshkrimi</t>
  </si>
  <si>
    <t>40110</t>
  </si>
  <si>
    <t>50001</t>
  </si>
  <si>
    <t>50008</t>
  </si>
  <si>
    <t>50009</t>
  </si>
  <si>
    <t>50012</t>
  </si>
  <si>
    <t>50013</t>
  </si>
  <si>
    <t>50014</t>
  </si>
  <si>
    <t>50016</t>
  </si>
  <si>
    <t>50017</t>
  </si>
  <si>
    <t>50019</t>
  </si>
  <si>
    <t>50024</t>
  </si>
  <si>
    <t>50025</t>
  </si>
  <si>
    <t>50026</t>
  </si>
  <si>
    <t>50032</t>
  </si>
  <si>
    <t>50045</t>
  </si>
  <si>
    <t>50104</t>
  </si>
  <si>
    <t>50405</t>
  </si>
  <si>
    <t>50408</t>
  </si>
  <si>
    <t>50409</t>
  </si>
  <si>
    <t>50460</t>
  </si>
  <si>
    <t>50504</t>
  </si>
  <si>
    <t>Shpenzimet sipas kategorive ekonomike - TM1 2026</t>
  </si>
  <si>
    <t>Nr.</t>
  </si>
  <si>
    <t>Kodi dhe kategoria ekonomike</t>
  </si>
  <si>
    <t>Shpenzimet TM1 2026 (€)</t>
  </si>
  <si>
    <t>Shpenzimet TM1 2025 (€)</t>
  </si>
  <si>
    <t>Shpenzimet sipas programeve buxhetore - TM1 2026</t>
  </si>
  <si>
    <t>Stafi</t>
  </si>
  <si>
    <t>Paga dhe Shtesa (€)</t>
  </si>
  <si>
    <t>Mallra dhe Shërbime (€)</t>
  </si>
  <si>
    <t>Shpenzime komunale (€)</t>
  </si>
  <si>
    <t>Subvencione dhe Transfere (€)</t>
  </si>
  <si>
    <t>Investime kapitale (€)</t>
  </si>
  <si>
    <t>Gjithsej (€)</t>
  </si>
  <si>
    <t>Struktura (%)</t>
  </si>
  <si>
    <t>16028 Zyra e Kryetarit</t>
  </si>
  <si>
    <t>16528 Çështje Gjinore</t>
  </si>
  <si>
    <t>16928 Zyra e Kuvendit Komunal</t>
  </si>
  <si>
    <t>18432 Zjarrfikësit Inspektimet</t>
  </si>
  <si>
    <t>19640 Zyra Lokale e Komuniteteve</t>
  </si>
  <si>
    <t>48028 Planifikimi dhe Zhvillimi Ekonomik</t>
  </si>
  <si>
    <t>73037 Administrata (Sh)</t>
  </si>
  <si>
    <t>75636 Sherbimet Sociale</t>
  </si>
  <si>
    <t>85028 Shërbimet Kulturore</t>
  </si>
  <si>
    <t>92140 Administrata (A)</t>
  </si>
  <si>
    <t>93810 Arsimi Fillor</t>
  </si>
  <si>
    <t>95010 Arsimi i Mesem</t>
  </si>
  <si>
    <t>Përmbledhja e shpenzimeve për Mallra dhe Shërbime - TM1 2026</t>
  </si>
  <si>
    <t>Kodi ekonomik / përshkrimi</t>
  </si>
  <si>
    <t>Përmbledhja e shpenzimeve për Shpenzime komunale - TM1 2026</t>
  </si>
  <si>
    <t>Përmbledhja e shpenzimeve për Subvencione dhe Transfere - TM1 2026</t>
  </si>
  <si>
    <t>Investime kapitale / Pasuritë jofinanciare - TM1 2026</t>
  </si>
  <si>
    <t>Struktura në (%) sipas kategorive të shpenzimeve</t>
  </si>
  <si>
    <t>13310 - interneti</t>
  </si>
  <si>
    <t>13320 - telefonia mobile</t>
  </si>
  <si>
    <t>13330 - shërbimet postare</t>
  </si>
  <si>
    <t>13440 - shërbimet këshilldhënëse dhe profesionale</t>
  </si>
  <si>
    <t>13445 - shërbimet e veçanta - konsulentë dhe kontraktorë individual</t>
  </si>
  <si>
    <t>13460 - shërbimet kontraktuese të tjera</t>
  </si>
  <si>
    <t>13475 - sigurimi fizik i objekteve publike</t>
  </si>
  <si>
    <t>13480 - shpenzimet e anëtarësimit</t>
  </si>
  <si>
    <t>13610 - furnizimet për zyrë</t>
  </si>
  <si>
    <t>13620 - furnizimi me ushqim dhe pije (jo dreka zyrtare)</t>
  </si>
  <si>
    <t>13630 - furnizimet mjekësore</t>
  </si>
  <si>
    <t>13640 - furnizimet e pastrimit</t>
  </si>
  <si>
    <t>13760 - drutë dhe prodhimet e drurit për ngrohje</t>
  </si>
  <si>
    <t>13780 - derivatet për automjete, gjeneratorë dhe makineri</t>
  </si>
  <si>
    <t>13950 - regjistrimi i automjeteve</t>
  </si>
  <si>
    <t>13951 - sigurimi i automjeteve</t>
  </si>
  <si>
    <t>14010 - mirëmbajtja dhe riparimi i automjeteve</t>
  </si>
  <si>
    <t>14023 - mirëmbajtja e ndërtesave arsimore</t>
  </si>
  <si>
    <t>14027 - mirëmbajtja e objekteve kulturore</t>
  </si>
  <si>
    <t>14032 - mirëmbajtja e rrugëve lokale</t>
  </si>
  <si>
    <t>14050 - mirëmbajtja e mobiljeve dhe pajisjeve</t>
  </si>
  <si>
    <t>14060 - mirëmbajtja rutinore</t>
  </si>
  <si>
    <t>14130 - qiraja për pajisje</t>
  </si>
  <si>
    <t>14310 - kompensimi i përfaqësimit brenda vendit</t>
  </si>
  <si>
    <t>14410 - vendimet gjyqësore</t>
  </si>
  <si>
    <t>13450 - shërbimet e shtypjes/ printimit</t>
  </si>
  <si>
    <t>13430 - shërbimet e ndryshme shëndetësore</t>
  </si>
  <si>
    <t>Struktura në (%) sipas programeve buxhetore</t>
  </si>
  <si>
    <t>13210 - energjia elektrike</t>
  </si>
  <si>
    <t>13220 - shërbimet e ujësjellësit dhe kanalizimit</t>
  </si>
  <si>
    <t>13230 - mbeturinat</t>
  </si>
  <si>
    <t>13250 - telefonia fikse</t>
  </si>
  <si>
    <t>21200 - subvencionet për entitetet jopublike</t>
  </si>
  <si>
    <t>22202 - transferet për përfitues individual tjerë</t>
  </si>
  <si>
    <t>22298 - pagesat për shërbimet e varrimit</t>
  </si>
  <si>
    <t>Gjithsej TM1 2025 (€)</t>
  </si>
  <si>
    <t>30 Rezerva</t>
  </si>
  <si>
    <t>13470 - shërbimet teknike</t>
  </si>
  <si>
    <t>13501 - mobiljet</t>
  </si>
  <si>
    <t>Gjithsej        TM1 2025 (€)</t>
  </si>
  <si>
    <t>Gjithsej        TM1 2026 (€)</t>
  </si>
  <si>
    <t>Plani i ndarjeve buxhetore të shpenzimeve totale të komunës për vitin 2026</t>
  </si>
  <si>
    <t>Realizimi përballë Buxhetit aktual  2026 (€)</t>
  </si>
  <si>
    <t>Buxheti 2026 (€)</t>
  </si>
  <si>
    <t>Buxheti 2026 - Shpenzimet TM1 2026 (€)</t>
  </si>
  <si>
    <t>Emërtimi i të hyrave vetanake</t>
  </si>
  <si>
    <t>Planifikimi 2026 (€)</t>
  </si>
  <si>
    <t>Realizimi (%)</t>
  </si>
  <si>
    <t>Realizimi TM1 2025 (€)</t>
  </si>
  <si>
    <t>Të Hyrat Vetanake (I+II)</t>
  </si>
  <si>
    <t xml:space="preserve">1. Tatimi në pronë - Gjithsej </t>
  </si>
  <si>
    <t>Tatimi në tokë (parcelat)</t>
  </si>
  <si>
    <t>Tatimi në pronë (objektet)</t>
  </si>
  <si>
    <t xml:space="preserve">2. Taksat komunale - Gjithsej </t>
  </si>
  <si>
    <t>Licencat dhe lejet</t>
  </si>
  <si>
    <t>Certifikatat dhe dokumentet zyrtare</t>
  </si>
  <si>
    <t>Taksat e pajisjeve motorike</t>
  </si>
  <si>
    <t>Lejet për ndërtesa</t>
  </si>
  <si>
    <t>Taksat tjera komunale</t>
  </si>
  <si>
    <t xml:space="preserve">3. Ngarkesat komunale  - Gjithsej </t>
  </si>
  <si>
    <t>Ngarkesat rregullatore</t>
  </si>
  <si>
    <t>Të hyrat nga qiraja</t>
  </si>
  <si>
    <t>Bashkë-pagesat për arsim</t>
  </si>
  <si>
    <t>Bashkë-pagesat për shëndetësi</t>
  </si>
  <si>
    <t>Ngarkesat tjera komunale</t>
  </si>
  <si>
    <t xml:space="preserve">4. Të hyrat tjera  - Gjithsej </t>
  </si>
  <si>
    <t>Të hyrat tjera</t>
  </si>
  <si>
    <t>I. Të Hyrat Direkte (1+2+3+4)</t>
  </si>
  <si>
    <t>5. Policia e Kosovës (gjobat në trafik)</t>
  </si>
  <si>
    <t>6. Gjykatat (gjobat)</t>
  </si>
  <si>
    <t>7. Agjencioni i Pyjeve (taksat)</t>
  </si>
  <si>
    <t>II. Të Hyrat Indirekte (5+6+7)</t>
  </si>
  <si>
    <t>Dallimi TM1 2026/2025 (€)</t>
  </si>
  <si>
    <t>Programi buxhetor</t>
  </si>
  <si>
    <t>Kodi</t>
  </si>
  <si>
    <t>Taksa për certifikatë të lindjes</t>
  </si>
  <si>
    <t>Taksa për certifikatë të kurorëzimit</t>
  </si>
  <si>
    <t>Taksa për certifikatë të vdekjes</t>
  </si>
  <si>
    <t>Taksa për certifikata të tjera</t>
  </si>
  <si>
    <t>Taksa për verifikimin e dokumenteve të ndryshme</t>
  </si>
  <si>
    <t>Taksa për shtetësi</t>
  </si>
  <si>
    <t>Tatimi në pronë</t>
  </si>
  <si>
    <t>Taksa për regjistrim të automjeteve</t>
  </si>
  <si>
    <t>Taksa të tjera administrative</t>
  </si>
  <si>
    <t>Taksa për parkim publik, kamping dhe rekreacion</t>
  </si>
  <si>
    <t>Gjobat nga inspektorati</t>
  </si>
  <si>
    <t>Shfrytëzimi i pronës publike</t>
  </si>
  <si>
    <t>50407</t>
  </si>
  <si>
    <t>Qiraja nga vendosja e objekteve tregtare</t>
  </si>
  <si>
    <t>Taksa për ndërrim të destinimit të pronës</t>
  </si>
  <si>
    <t>50424</t>
  </si>
  <si>
    <t>Taksa për leje ndërtimi</t>
  </si>
  <si>
    <t>Taksa për legalizimin e objekteve</t>
  </si>
  <si>
    <t>Taksa për certifikatë të pronësisë dhe kopje plani</t>
  </si>
  <si>
    <t>Taksa për leje mjedisore</t>
  </si>
  <si>
    <t>Qiraja nga prona publike</t>
  </si>
  <si>
    <t>Taksa për regjistrim të pengut</t>
  </si>
  <si>
    <t>Matja e tokës në terren</t>
  </si>
  <si>
    <t>Taksa për certifikatë mjekësore</t>
  </si>
  <si>
    <t>Participimet</t>
  </si>
  <si>
    <t xml:space="preserve">16328 - Administrata </t>
  </si>
  <si>
    <t xml:space="preserve">17528 - Buxheti </t>
  </si>
  <si>
    <t xml:space="preserve">18028 - Shërbime Publike - Infrastruktura Rrugore </t>
  </si>
  <si>
    <t xml:space="preserve">47028 - Bujqësia </t>
  </si>
  <si>
    <t xml:space="preserve">66445 - Planifikimi Urbanizmi Inspekcioni </t>
  </si>
  <si>
    <t xml:space="preserve">74700 - Shërbimet e Kujdesit Primar Shëndetësor </t>
  </si>
  <si>
    <t xml:space="preserve">92140 - Administrata </t>
  </si>
  <si>
    <t xml:space="preserve">92750 - Arsimi Parafillor / Çerdhet </t>
  </si>
  <si>
    <t>Pranimet nga tarifat për vendimet gjyqësore/përmbarimore</t>
  </si>
  <si>
    <t>Të Hyrat Vetanake</t>
  </si>
  <si>
    <t>Inkasimet sipas programeve buxhetore (SIMFK) TM1 2026</t>
  </si>
  <si>
    <t>Dallimi TM1 2026/2025 (%)</t>
  </si>
  <si>
    <t xml:space="preserve">Kodi/ Programi Buxhetor                                                                     Kodi/ Emri i Projektit Kapital
</t>
  </si>
  <si>
    <t>Buxheti 2026</t>
  </si>
  <si>
    <t>Shpenzimet TM1</t>
  </si>
  <si>
    <t>Varianca ndaj buxhetit (€)= Buxheti 2026- Shpenzimet TM1 2026</t>
  </si>
  <si>
    <t>Ekzekutimi (%)= Shpenzimet TM1 2026/ Buxheti 2026</t>
  </si>
  <si>
    <t>Shpenzimet për vendime gjyqësore (€)</t>
  </si>
  <si>
    <t>16328 ADMINISTRATA</t>
  </si>
  <si>
    <t xml:space="preserve">  20869 RREGULLIMI I HAPËSIRËS SË JASHTME TË OBJEKTIT KOMUNAL</t>
  </si>
  <si>
    <t xml:space="preserve">  50993 NDËRTIMI I ANEKSIT TË OBJEKTIT TË ADMINISTRATËS KOMUNALE</t>
  </si>
  <si>
    <t xml:space="preserve">  52636 RREGULLIMI I SISTEMIT TË NGROHJES QENDRORE TË OBJEKTIT TË ADMINISTRATËS KOMUNALE</t>
  </si>
  <si>
    <t xml:space="preserve">17528 BUXHETI </t>
  </si>
  <si>
    <t xml:space="preserve">  86245 MJETET PËR BASHKËFINANCIM PROJEKTEVE</t>
  </si>
  <si>
    <t xml:space="preserve">18028 SHËRBIME PUBLIKE - INFRASTRUKTURA RRUGORE </t>
  </si>
  <si>
    <t xml:space="preserve">  20868 NDËRTIMI DHE ASFALTIMI I RRUGËS "QEMAJL GURI"</t>
  </si>
  <si>
    <t xml:space="preserve">  51628 NDËRTIMI DHE ASFALTIMI I PJESËS SË MBETUR TË RRUGËS ISMAIL RAKA, SEGMENTI PREJ SHTËPISË SË KULTURËS DERI TE XHAMIA E DËSHMORËVE</t>
  </si>
  <si>
    <t xml:space="preserve">  52699 NDËRTIMI I FABRIKËS PËR TRAJTIMIN E UJIT TË PIJES NË SEPETIN</t>
  </si>
  <si>
    <t xml:space="preserve">  52705 NDËRTIMI I TROTUARIT NË RRUGËN REGJIONALE AHMET KAÇIKU, SEGMENTI RESTAURANT NATYRA - FUSHË E PAJTIMIT</t>
  </si>
  <si>
    <t xml:space="preserve">  52820 NDËRTIMI DHE RREGULLIMI I HAPËSIRAVE PUBLIKE</t>
  </si>
  <si>
    <t xml:space="preserve">  52879 NDËRTIMI I KANALIZIMEVE FEKALE DHE ATMOSFERIKE NË LOKALITETET KAÇANIK, DUBRAVË, KAÇANIK I VJETËR, IVAJË, SHTRAZË DHE DOGANAJ</t>
  </si>
  <si>
    <t xml:space="preserve">  54389 ASFALTIMI I RRUGËS "HAMËZ JASHARI" SEGMENTI SILKAPOR - RAKAJ</t>
  </si>
  <si>
    <t xml:space="preserve">  56182 RREGULLIMI DHE ASFALTIMI I RRUGËS RUNJEVË - STAGOVË  I VJETËR</t>
  </si>
  <si>
    <t xml:space="preserve">  56184 REHABILITIMI DHE ASFALTIMI I RRUGËS BOB - DOGANAJ</t>
  </si>
  <si>
    <t xml:space="preserve">  56185 NDËRTIMI I TROTUARIT, SHTEGUT PËR ÇIKLIZËM DHE REHABILITIMI I RRUGËS "ADEM JASHARI" STAGOVË</t>
  </si>
  <si>
    <t xml:space="preserve">  56339 NDËRTIMI DHE RREGULLIMI I RRJETEVE TË UJËSJELLËSVE NË KAÇANIK DHE VATAJ TË EPËRME - DUBRAVË</t>
  </si>
  <si>
    <t xml:space="preserve">47028 BUJQËSIA </t>
  </si>
  <si>
    <t xml:space="preserve">  20872 NDËRTIMI I KANALEVE TË UJITJES NË FSHATRAT VATAJ - REKË - NIKAJ</t>
  </si>
  <si>
    <t xml:space="preserve">  20874 NDËRTIMI I RRUGËVE FUSHORE NË BEGRACË</t>
  </si>
  <si>
    <t xml:space="preserve">48028 PLANIFIKIMI DHE ZHVILLIMI EKONOMIK </t>
  </si>
  <si>
    <t xml:space="preserve">  20875 NGRITJA E INFRASTRUKTURËS SË TURIZMIT PËRGJATË LUMIT LEPENCI DHE NË GRYKËN E KAÇANIKUT</t>
  </si>
  <si>
    <t xml:space="preserve">  56172 NDËRTIMI I KIOSKAVE PËR BIZNESE NË BULEVARD, NË SHESHIN E QYTETIT DHE NË PIKA TJERA TURISTIKE</t>
  </si>
  <si>
    <t xml:space="preserve">66445 PLANIFIKIMI URBANIZMI INSPEKCIONI </t>
  </si>
  <si>
    <t xml:space="preserve">  53279 NDËRTIMI I URAVE MBI LUMIN NERODIME DHE LEPENC</t>
  </si>
  <si>
    <t xml:space="preserve">  55167 RREGULLIMI DHE ASFALTIMI I RRUGËVE NË PJESËN URBANE </t>
  </si>
  <si>
    <t xml:space="preserve">  55169 RREGULLIMI DHE ASFALTIMI I RRUGËVE NË PJESËN RURALE </t>
  </si>
  <si>
    <t xml:space="preserve">  56201 NDËRTIMI I KOLEKTORIT PËRGJATË LUMIT LEPENC DHE NERODIME</t>
  </si>
  <si>
    <t xml:space="preserve">  56235 NDËRTIMI I MUREVE MBROJTËSE NË RRUGËN HAMËZ JASHARI - MEJDI DALLOSHI - SHABAN DHE ISEN ELEZI</t>
  </si>
  <si>
    <t xml:space="preserve">  56237 ZGJERIMI I RRUGËS GRYKA E KAÇANIKUT  I VJETËR</t>
  </si>
  <si>
    <t xml:space="preserve">  56350 NDËRTIMI I SHTRETËRVE TË LUMENJVE DHE PËRROJAVE</t>
  </si>
  <si>
    <t xml:space="preserve">74700 SHËRBIMET E KUJDESIT PRIMAR SHËNDETËSOR </t>
  </si>
  <si>
    <t xml:space="preserve">  20878 FURNIZIMI ME APARATURA LABORATORIKE BIOKIMIKE PËR QMF DOGANAJ</t>
  </si>
  <si>
    <t xml:space="preserve">  20880 RIKONSTRUIMI I OBORRIT NË QKMF KAÇANIK</t>
  </si>
  <si>
    <t xml:space="preserve">  54429 NDËRTIMI I DEPOS DHE GARAZHËS NË QKMF</t>
  </si>
  <si>
    <t xml:space="preserve">  56258 RENOVIMI I OBJEKTIT TË QKMF-ES</t>
  </si>
  <si>
    <t xml:space="preserve">75636 SHËRBIMET SOCIALE </t>
  </si>
  <si>
    <t xml:space="preserve">  52979 NDËRTIMI I OBJEKTIT TË QPS-ËS NË KAÇANIK</t>
  </si>
  <si>
    <t xml:space="preserve">85028 SHËRBIMET KULTURORE </t>
  </si>
  <si>
    <t xml:space="preserve">  20882 NDËRTIMI DHE RREGULLIMI I TERENEVE SPORTIVE NË KOVAQEC DHE STAGOVË</t>
  </si>
  <si>
    <t xml:space="preserve">  45087 RREGULLIMI I VARREZAVE TË DËSHMORËVE DHE VETERANËVE TË UÇK-SË</t>
  </si>
  <si>
    <t xml:space="preserve">93810 ARSIMI FILLOR </t>
  </si>
  <si>
    <t xml:space="preserve">  00040 EKZEKUTIMI I VENDIMEVE GJYQËSORE (NENI 40 LMFPP)</t>
  </si>
  <si>
    <t xml:space="preserve">  53269 NDËRTIMI I SALLËS SË EDUKATËS FIZIKE NË SHFMU "KADRI ZEKA"</t>
  </si>
  <si>
    <t xml:space="preserve">  56205 VENDOSJA E PANELEVE DIELLORE NË OBJEKTET SHKOLLORE</t>
  </si>
  <si>
    <t xml:space="preserve">  56220 DIGJITALIZIMI I SHFMU "EMIN DURAKU" KAÇANIK</t>
  </si>
  <si>
    <t xml:space="preserve">  56223 DIGJITALIZIMI I SHFMU-VE</t>
  </si>
  <si>
    <t xml:space="preserve">95010 ARSIMI I MESËM </t>
  </si>
  <si>
    <t xml:space="preserve">  56225 DIGJITALIZIMI I SHML-VE</t>
  </si>
  <si>
    <t xml:space="preserve">  56227 VENDOSJA E PANELEVE DIELLORE NË IAAP - FERIZ GURI DHE VËLLEZËRIT ÇAKA</t>
  </si>
  <si>
    <r>
      <t>Gjithsej (</t>
    </r>
    <r>
      <rPr>
        <b/>
        <sz val="11"/>
        <color rgb="FF000000"/>
        <rFont val="Calibri"/>
        <family val="2"/>
      </rPr>
      <t>€)</t>
    </r>
  </si>
  <si>
    <t>Raporti i të hyrave vetanake TM1 2026</t>
  </si>
  <si>
    <t>1. Granti i Përgjithshëm</t>
  </si>
  <si>
    <t>2. Granti specifik për Arsim parauniversitar</t>
  </si>
  <si>
    <t>3. Granti specifik për Shëndetësi primare</t>
  </si>
  <si>
    <t>4. Të Hyrat Vetanake</t>
  </si>
  <si>
    <t>5. Të Hyrat Vetanake nga viti i kaluar</t>
  </si>
  <si>
    <t>I. Gjithsej GRANTI QEVERITAR (GQ= 1+2+3)</t>
  </si>
  <si>
    <t>II. Gjithsej TË HYRA VETANAKE (THV= 4+5)</t>
  </si>
  <si>
    <t>Buxheti final 2026 (€)</t>
  </si>
  <si>
    <t>Varianca ndaj buxhetit (€)= Buxheti final 2026- Shpenzimet TM 1 2026</t>
  </si>
  <si>
    <t>Ekzekutimi (%)= Shpenzimet TM 1 2026/ Buxheti final 2026</t>
  </si>
  <si>
    <t>6. Participimet</t>
  </si>
  <si>
    <t>7. Donacionet</t>
  </si>
  <si>
    <t>III. Gjithsej PARTICIPIME dhe DONACIONE (GPD= 6+7)</t>
  </si>
  <si>
    <t>Gjithsej (I+II+III)</t>
  </si>
  <si>
    <t xml:space="preserve">    13  -  MALLRA DHE SHËRBIME</t>
  </si>
  <si>
    <t>10/652/75636/13950/00000/1040</t>
  </si>
  <si>
    <t>5/2/2026</t>
  </si>
  <si>
    <t>MINISTRIA PUNEVE TE BRENDSHME</t>
  </si>
  <si>
    <t>SHKURT</t>
  </si>
  <si>
    <t>2026-25907</t>
  </si>
  <si>
    <t>#65275636 REGJISTRIMI I AUTOMJETEVE</t>
  </si>
  <si>
    <t>2026-25920</t>
  </si>
  <si>
    <t>2026-25926</t>
  </si>
  <si>
    <t>10/652/18028/14032/00000/0451</t>
  </si>
  <si>
    <t>ELEKTRA L.L.C.</t>
  </si>
  <si>
    <t>2026-26919</t>
  </si>
  <si>
    <t>#65218028 MIRËMBAJTJA E RRUGËVE LOKALE</t>
  </si>
  <si>
    <t>10/652/74700/13780/00000/0721</t>
  </si>
  <si>
    <t>9/2/2026</t>
  </si>
  <si>
    <t>HIB PETROL SH.P.K.</t>
  </si>
  <si>
    <t>2026-29011</t>
  </si>
  <si>
    <t>#65274700 DERIVATE PËR AUTOMJETE GJENERATOR DHE MAKINERI</t>
  </si>
  <si>
    <t>EUROTRANS SH.P.K.</t>
  </si>
  <si>
    <t>2026-29025</t>
  </si>
  <si>
    <t>10/652/16328/13780/00000/0133</t>
  </si>
  <si>
    <t>2026-29285</t>
  </si>
  <si>
    <t>#65216328 DERIVATET PËR AUTOMJETE GJENERATOR DHE MAKINERI</t>
  </si>
  <si>
    <t>10/652/18432/13780/00000/0320</t>
  </si>
  <si>
    <t>2026-29308</t>
  </si>
  <si>
    <t>#65218432 DERIVATE PËR AUTOMJETE GJENERATOR DHE MAKINERI</t>
  </si>
  <si>
    <t>10/652/16328/14130/00000/0133</t>
  </si>
  <si>
    <t>RIKON SH.P.K.</t>
  </si>
  <si>
    <t>2026-29325</t>
  </si>
  <si>
    <t>#65216328 QIRAJA PËR PAJISJE</t>
  </si>
  <si>
    <t>10/652/75636/13780/00000/1040</t>
  </si>
  <si>
    <t>2026-29347</t>
  </si>
  <si>
    <t>#65274636 DERIVATE PËR AUTOMJETE GJENERATOR DHE MAKINERI</t>
  </si>
  <si>
    <t>10/652/16328/14310/00000/0133</t>
  </si>
  <si>
    <t>SHKËMBIN DEMA B.I.</t>
  </si>
  <si>
    <t>2026-29363</t>
  </si>
  <si>
    <t>#65216328 KOMPENZIMI I PËRFAQËSIMIT BRENDA VENDIT</t>
  </si>
  <si>
    <t>10/652/74700/14050/00000/0721</t>
  </si>
  <si>
    <t>SHEVQET BEKTESHI B.I.</t>
  </si>
  <si>
    <t>2026-29380</t>
  </si>
  <si>
    <t>#65274700 MIRËMBAJTJA E MOBILEVE DHE PAISJEVE</t>
  </si>
  <si>
    <t>2026-29400</t>
  </si>
  <si>
    <t>65274700 MIRËMBAJTJA E MOBILEVE DHE PAISJEVE</t>
  </si>
  <si>
    <t>10/652/74700/14010/00000/0721</t>
  </si>
  <si>
    <t>YLBER GURI B.I.</t>
  </si>
  <si>
    <t>2026-29405</t>
  </si>
  <si>
    <t>#65274700 MIRËMBAJTJA DHE RIPARIMI I AUTOMJETEVE</t>
  </si>
  <si>
    <t>2026-29420</t>
  </si>
  <si>
    <t>2026-29427</t>
  </si>
  <si>
    <t>2026-29437</t>
  </si>
  <si>
    <t>2026-29454</t>
  </si>
  <si>
    <t>2026-29489</t>
  </si>
  <si>
    <t>10/652/16028/13440/00000/0111</t>
  </si>
  <si>
    <t>10/2/2026</t>
  </si>
  <si>
    <t>Elvis Luzha</t>
  </si>
  <si>
    <t>2026-30625</t>
  </si>
  <si>
    <t>#65216028 SHËRBIMET KËSHILLDHËNËSE DHE PROFESIONALE</t>
  </si>
  <si>
    <t>Emrin Dema</t>
  </si>
  <si>
    <t>2026-30635</t>
  </si>
  <si>
    <t>Përparim Hysa</t>
  </si>
  <si>
    <t>2026-30645</t>
  </si>
  <si>
    <t>#65216028 SHËRBIME KËSHILLDHËNËSEDHE PROFESIONALE</t>
  </si>
  <si>
    <t>10/652/74700/13430/00000/0721</t>
  </si>
  <si>
    <t>INSTITUTI I MJEKËSISË SË PUNËS SH.A.</t>
  </si>
  <si>
    <t>2026-30663</t>
  </si>
  <si>
    <t>#65274700 SHËRBIMET E NDRYSHME SHËNDETËSORE</t>
  </si>
  <si>
    <t>10/652/74700/13475/00000/0721</t>
  </si>
  <si>
    <t>13/2/2026</t>
  </si>
  <si>
    <t>SKYFTERAT - LIVE SH.P.K.</t>
  </si>
  <si>
    <t>2026-34424</t>
  </si>
  <si>
    <t>#65274700 SIGURIMI FIZIK I OBJEKTEVE PUBLIKE</t>
  </si>
  <si>
    <t>10/652/74700/13951/00000/0721</t>
  </si>
  <si>
    <t>K.S.  DUKAGJINI SH.A.</t>
  </si>
  <si>
    <t>2026-34428</t>
  </si>
  <si>
    <t>#65274700 SIGURIMI I AUTOMJETEVE</t>
  </si>
  <si>
    <t>10/652/16328/13475/00000/0133</t>
  </si>
  <si>
    <t>2026-34436</t>
  </si>
  <si>
    <t>#65216328 SIGURIMI FIZIK I OBJEKTEVE PUBLIKE</t>
  </si>
  <si>
    <t>10/652/85028/13475/00000/0820</t>
  </si>
  <si>
    <t>2026-34443</t>
  </si>
  <si>
    <t>#65285028 SIGURIMI FIZIK I OBJEKTEVE PUBLIKE</t>
  </si>
  <si>
    <t>2026-34447</t>
  </si>
  <si>
    <t>10/652/95010/13460/00000/0922</t>
  </si>
  <si>
    <t>16/2/2026</t>
  </si>
  <si>
    <t>BEKIM M. TERZIU B.I.</t>
  </si>
  <si>
    <t>2026-34890</t>
  </si>
  <si>
    <t>#65295010 SHËRBIME KONTRAKTUESE TJERA</t>
  </si>
  <si>
    <t>10/652/85028/14027/00000/0820</t>
  </si>
  <si>
    <t>NEHAT DALLOSHI B.I.</t>
  </si>
  <si>
    <t>2026-34911</t>
  </si>
  <si>
    <t>#65285028 MIRËMBAJTJA E NDËRTESAVE KULTURORE</t>
  </si>
  <si>
    <t>2026-34918</t>
  </si>
  <si>
    <t>2026-34930</t>
  </si>
  <si>
    <t>2026-34948</t>
  </si>
  <si>
    <t>10/652/93810/13780/00000/0912</t>
  </si>
  <si>
    <t>2026-34968</t>
  </si>
  <si>
    <t>#65293810 DERIVATE PËR AUTOMJETE GJENERATOR DHE MAKINERI</t>
  </si>
  <si>
    <t>10/652/85028/13780/00000/0820</t>
  </si>
  <si>
    <t>2026-34987</t>
  </si>
  <si>
    <t>#65285028 DERIVATE PËR AUTOMJETE GJENERATOR DHE MAKINERI</t>
  </si>
  <si>
    <t>2026-35010</t>
  </si>
  <si>
    <t>2026-35014</t>
  </si>
  <si>
    <t>2026-35022</t>
  </si>
  <si>
    <t>2026-35026</t>
  </si>
  <si>
    <t>10/652/93810/13450/00000/0912</t>
  </si>
  <si>
    <t>2026-35038</t>
  </si>
  <si>
    <t>#65293810 SHËRBIMET E PRINTIMIT</t>
  </si>
  <si>
    <t>2026-35045</t>
  </si>
  <si>
    <t>10/652/16328/13320/00000/0133</t>
  </si>
  <si>
    <t>19/2/2026</t>
  </si>
  <si>
    <t>TELEKOMI I KOSOVËS SH.A.</t>
  </si>
  <si>
    <t>2026-36685</t>
  </si>
  <si>
    <t>#65216328 TELEFONIA MOBILE</t>
  </si>
  <si>
    <t>10/652/16328/13330/00000/0133</t>
  </si>
  <si>
    <t>POSTA E KOSOVËS SH.A.</t>
  </si>
  <si>
    <t>2026-36695</t>
  </si>
  <si>
    <t>#652 SHËRBIMET POSTARE</t>
  </si>
  <si>
    <t>10/652/16928/14310/00000/0111</t>
  </si>
  <si>
    <t>RESTAURANT LIBURNA 2 SH.P.K.</t>
  </si>
  <si>
    <t>2026-36847</t>
  </si>
  <si>
    <t>#65216928 KOMPENZIMI I PËRFAQËSIMIT BRENDA VENDIT</t>
  </si>
  <si>
    <t>10/652/74700/14410/00000/0721</t>
  </si>
  <si>
    <t>KUSHTRIM BUNJAKU B.I.</t>
  </si>
  <si>
    <t>2026-36896</t>
  </si>
  <si>
    <t>#6527470 VENDIMET GJYQËSORE</t>
  </si>
  <si>
    <t>10/652/16028/14310/00000/0111</t>
  </si>
  <si>
    <t>KEMAJL GURI B.I.</t>
  </si>
  <si>
    <t>2026-36904</t>
  </si>
  <si>
    <t>#65216028 KOMPENZIMI I PËRFAQËSIMIT BRENDA VENDIT</t>
  </si>
  <si>
    <t>10/652/95010/13760/00000/0922</t>
  </si>
  <si>
    <t>20/2/2026</t>
  </si>
  <si>
    <t>HAJDIN LESKOVICA B.I.</t>
  </si>
  <si>
    <t>2026-41722</t>
  </si>
  <si>
    <t>#65295010 DRU</t>
  </si>
  <si>
    <t>10/652/16328/13610/00000/0133</t>
  </si>
  <si>
    <t>INTER GRAF L.L.C.</t>
  </si>
  <si>
    <t>2026-41735</t>
  </si>
  <si>
    <t>#65216328 FURNIZIMET PËR ZYRE</t>
  </si>
  <si>
    <t>10/652/95010/13475/00000/0922</t>
  </si>
  <si>
    <t>2026-41754</t>
  </si>
  <si>
    <t>#65295010 SIGURIMI FIZIK I OBJEKTEVE PUBLIKE</t>
  </si>
  <si>
    <t>10/652/16328/14010/00000/0133</t>
  </si>
  <si>
    <t>2026-41763</t>
  </si>
  <si>
    <t>#65216328 MIRËMBAJTJA DHE RIPARIMI I AUTOMJETEVE</t>
  </si>
  <si>
    <t>10/652/93810/13475/00000/0912</t>
  </si>
  <si>
    <t>2026-41775</t>
  </si>
  <si>
    <t>2026-41781</t>
  </si>
  <si>
    <t>2026-41793</t>
  </si>
  <si>
    <t>10/652/75636/14010/00000/1040</t>
  </si>
  <si>
    <t>2026-41801</t>
  </si>
  <si>
    <t>#65275636 MIRËMBAJTJA DHE RIPARIMI I AUTOMJETEVE</t>
  </si>
  <si>
    <t>10/652/93810/13760/00000/0912</t>
  </si>
  <si>
    <t>2026-41808</t>
  </si>
  <si>
    <t>#65293810 DRU</t>
  </si>
  <si>
    <t>10/652/74700/13445/00000/0721</t>
  </si>
  <si>
    <t>3/3/2026</t>
  </si>
  <si>
    <t>Ramadan Dedinja</t>
  </si>
  <si>
    <t>MARS</t>
  </si>
  <si>
    <t>2026-56433</t>
  </si>
  <si>
    <t>#65274700 SHËRBIME TË VEÇANTA- KONSULENT DHE KONTRAKTOR INDIVIDUAL</t>
  </si>
  <si>
    <t>Mentor Trena</t>
  </si>
  <si>
    <t>2026-56437</t>
  </si>
  <si>
    <t>#65274700 SHËRBIMET E VEÇANTA-KONSULENTË DHE KONTRAKTORË INDIVIDUAL</t>
  </si>
  <si>
    <t>Paulina Lumezi</t>
  </si>
  <si>
    <t>2026-56440</t>
  </si>
  <si>
    <t>10/652/66445/13310/00000/0620</t>
  </si>
  <si>
    <t>IPKO TELECOMMUNICATIONS L.L.C.</t>
  </si>
  <si>
    <t>2026-57009</t>
  </si>
  <si>
    <t>#65266445 INTERNETI</t>
  </si>
  <si>
    <t>4/3/2026</t>
  </si>
  <si>
    <t>2026-57552</t>
  </si>
  <si>
    <t>5/3/2026</t>
  </si>
  <si>
    <t>2026-58306</t>
  </si>
  <si>
    <t>#65295010 SUBVENCIONE PER ENTITETE JOPUBLIKE</t>
  </si>
  <si>
    <t>10/652/18028/14060/00000/0451</t>
  </si>
  <si>
    <t>KOMPANIA REGJIONALE E MBETURINAVE PASTËRTIA SH.A./REGIONAL WASTE COMPANY PASTËRTIA J.S.C./REGIONALNA KOMPANIJA ZA UKLANANJA OTPADA  PASTËRTIA D.D. SH.A.</t>
  </si>
  <si>
    <t>2026-58324</t>
  </si>
  <si>
    <t>#65216028 MIRËMBAJTJE RUTINORE</t>
  </si>
  <si>
    <t>10/652/93810/13460/00000/0912</t>
  </si>
  <si>
    <t>10/3/2026</t>
  </si>
  <si>
    <t>2026-60620</t>
  </si>
  <si>
    <t>#65293810 SHRBIMET KONTRAKTUESE TJERA</t>
  </si>
  <si>
    <t>10/652/92750/13620/00000/0911</t>
  </si>
  <si>
    <t>PREMIUM BAKERY SH.P.K.</t>
  </si>
  <si>
    <t>2026-60625</t>
  </si>
  <si>
    <t>#65292750 USHQIM DHE PIJE</t>
  </si>
  <si>
    <t>2026-60632</t>
  </si>
  <si>
    <t>EL TRAVEL 2019 SH.P.K.</t>
  </si>
  <si>
    <t>2026-60637</t>
  </si>
  <si>
    <t>#65295010 SHERBIME KONTRAKTUESE TJERA</t>
  </si>
  <si>
    <t>2026-60643</t>
  </si>
  <si>
    <t>2026-60651</t>
  </si>
  <si>
    <t>2026-60655</t>
  </si>
  <si>
    <t>#65218432 DERIVATET PËR AUTOMJETE GJENERATORË DHE MAKINERI</t>
  </si>
  <si>
    <t>2026-60658</t>
  </si>
  <si>
    <t>#65275636 DERIVATET PËR AUTOMJETE GJENERATORË DHE MAKINERI</t>
  </si>
  <si>
    <t>2026-60661</t>
  </si>
  <si>
    <t>10/652/93810/14130/00000/0912</t>
  </si>
  <si>
    <t>2026-60669</t>
  </si>
  <si>
    <t>#65293810 QIRAJA PËR PAISJE</t>
  </si>
  <si>
    <t>DAUTI KOMERC SH.P.K.</t>
  </si>
  <si>
    <t>2026-60673</t>
  </si>
  <si>
    <t>2026-60675</t>
  </si>
  <si>
    <t>10/652/74700/13630/00000/0721</t>
  </si>
  <si>
    <t>BIOLAB SH.P.K.</t>
  </si>
  <si>
    <t>2026-60677</t>
  </si>
  <si>
    <t>#65274700 FURNIZIM MJEKSOR</t>
  </si>
  <si>
    <t>10/652/74700/13640/00000/0721</t>
  </si>
  <si>
    <t>PM GROUP SH.P.K.</t>
  </si>
  <si>
    <t>2026-60681</t>
  </si>
  <si>
    <t>#65274700 FURNIZIMET E PASTRIMIT</t>
  </si>
  <si>
    <t>2026-60685</t>
  </si>
  <si>
    <t>2026-60705</t>
  </si>
  <si>
    <t>#65274700 DERIVATET PËR AUTOMJETE GJENERATORË DHE MAKINERI</t>
  </si>
  <si>
    <t>16/3/2026</t>
  </si>
  <si>
    <t>APETIT SH.P.K.</t>
  </si>
  <si>
    <t>2026-66840</t>
  </si>
  <si>
    <t>2026-66853</t>
  </si>
  <si>
    <t>2026-66863</t>
  </si>
  <si>
    <t>10/652/66445/13610/00000/0620</t>
  </si>
  <si>
    <t>LETRA COM SH.P.K.</t>
  </si>
  <si>
    <t>2026-66888</t>
  </si>
  <si>
    <t>#65266445 FURNIZIMET PËR ZYRE</t>
  </si>
  <si>
    <t>10/652/17528/13610/00000/0112</t>
  </si>
  <si>
    <t>2026-66898</t>
  </si>
  <si>
    <t>#65217528 FURNIZIMET PËR ZYRE</t>
  </si>
  <si>
    <t>10/652/93810/13610/00000/0912</t>
  </si>
  <si>
    <t>2026-66910</t>
  </si>
  <si>
    <t>#65293810 FURNIZIMET PËR ZYRE</t>
  </si>
  <si>
    <t>10/652/16028/13610/00000/0111</t>
  </si>
  <si>
    <t>2026-66924</t>
  </si>
  <si>
    <t>#65216028 FURNIZIMET PËR ZYRE</t>
  </si>
  <si>
    <t>2026-66951</t>
  </si>
  <si>
    <t>17/3/2026</t>
  </si>
  <si>
    <t>2026-76969</t>
  </si>
  <si>
    <t>#65293810 SIGURIMI FIZIK I OBJEKTEVE PUBLIKE</t>
  </si>
  <si>
    <t>2026-77131</t>
  </si>
  <si>
    <t>2026-77206</t>
  </si>
  <si>
    <t>2026-77350</t>
  </si>
  <si>
    <t>#65293810 DERIVATET PËR AUTOMJETE GJENERATORË DHE MAKINERI</t>
  </si>
  <si>
    <t>2026-77487</t>
  </si>
  <si>
    <t>#65293810 DERIVATET PËR AUTOMJETE GJENERATOR DHE MAKINERI</t>
  </si>
  <si>
    <t>2026-77572</t>
  </si>
  <si>
    <t>2026-77590</t>
  </si>
  <si>
    <t>#65274700 MIRËMBAJTJA E MOBILJEVE DHE PAISJEVE</t>
  </si>
  <si>
    <t>2026-77605</t>
  </si>
  <si>
    <t>2026-77609</t>
  </si>
  <si>
    <t>10/652/17528/13445/00000/0112</t>
  </si>
  <si>
    <t>18/3/2026</t>
  </si>
  <si>
    <t>Egzona Sejdija Vishi</t>
  </si>
  <si>
    <t>2026-80665</t>
  </si>
  <si>
    <t>#65217528 SHËRBIMET E VEÇANTA-KONSLENTË DHE KONTRAKTORË INDIVIDUAL</t>
  </si>
  <si>
    <t>Lejla Dullovi</t>
  </si>
  <si>
    <t>2026-80671</t>
  </si>
  <si>
    <t>Samire Dema</t>
  </si>
  <si>
    <t>2026-80744</t>
  </si>
  <si>
    <t>Fatushe Shurdhani</t>
  </si>
  <si>
    <t>2026-80842</t>
  </si>
  <si>
    <t>Fikrushe Shehu</t>
  </si>
  <si>
    <t>2026-80992</t>
  </si>
  <si>
    <t>2026-81718</t>
  </si>
  <si>
    <t>#65216328 SHËRBIMET POSTARE</t>
  </si>
  <si>
    <t>MINISTRIA E SHENDETESISE</t>
  </si>
  <si>
    <t>2026-81763</t>
  </si>
  <si>
    <t>2026-81782</t>
  </si>
  <si>
    <t>10/652/95010/14023/00000/0922</t>
  </si>
  <si>
    <t>BASHKIM HAMIDI B.I.</t>
  </si>
  <si>
    <t>2026-81888</t>
  </si>
  <si>
    <t>#65293810 MIRËMBAJTJE E NDËRTESAVE ARSIMORE</t>
  </si>
  <si>
    <t>Ko - Bake SH.P.K.</t>
  </si>
  <si>
    <t>2026-81972</t>
  </si>
  <si>
    <t>2026-81983</t>
  </si>
  <si>
    <t>2026-82002</t>
  </si>
  <si>
    <t>2026-82186</t>
  </si>
  <si>
    <t>2026-82235</t>
  </si>
  <si>
    <t>Naim Hysa</t>
  </si>
  <si>
    <t>2026-82256</t>
  </si>
  <si>
    <t>Elmihane Malsiu</t>
  </si>
  <si>
    <t>2026-82270</t>
  </si>
  <si>
    <t>Shqiponje Vogliqi Rexhepi</t>
  </si>
  <si>
    <t>2026-82282</t>
  </si>
  <si>
    <t>YLBER TUSHA</t>
  </si>
  <si>
    <t>2026-82289</t>
  </si>
  <si>
    <t>10/652/85028/13440/00000/0820</t>
  </si>
  <si>
    <t>19/3/2026</t>
  </si>
  <si>
    <t>Mexhide Gavazi</t>
  </si>
  <si>
    <t>2026-83241</t>
  </si>
  <si>
    <t>#65285028 SHËRBIMET KËSHILLDHËNËSE DHE PROFESIONALE</t>
  </si>
  <si>
    <t>10/652/93811/13760/00000/0912</t>
  </si>
  <si>
    <t>2026-83698</t>
  </si>
  <si>
    <t>#65293811 DRU DHE PRODHIMET E DRURIT PËR NGROHJE</t>
  </si>
  <si>
    <t>LINDI MARKINGS SH.P.K.</t>
  </si>
  <si>
    <t>2026-83712</t>
  </si>
  <si>
    <t>2026-83726</t>
  </si>
  <si>
    <t>SHERBIMI SPITALOR KLINIK I KOSOVES</t>
  </si>
  <si>
    <t>2026-83900</t>
  </si>
  <si>
    <t>10/652/66445/13445/00000/0620</t>
  </si>
  <si>
    <t>Ylber Bajra</t>
  </si>
  <si>
    <t>2026-83943</t>
  </si>
  <si>
    <t>#65266445 SHËRBIMET E VEÇANTA KONSULENTË DHE KONTRAKTOR INDIVIDUAL</t>
  </si>
  <si>
    <t>Labinot Guri</t>
  </si>
  <si>
    <t>2026-83999</t>
  </si>
  <si>
    <t>10/652/16928/13440/00000/0111</t>
  </si>
  <si>
    <t>Shemsedin Abazi</t>
  </si>
  <si>
    <t>2026-84048</t>
  </si>
  <si>
    <t>#65216928 SHËRBIMEE KËSHILLDHËNËSE DHE PROFESIONALE</t>
  </si>
  <si>
    <t>Qamil Stagova</t>
  </si>
  <si>
    <t>2026-84064</t>
  </si>
  <si>
    <t>2026-84081</t>
  </si>
  <si>
    <t>2026-84142</t>
  </si>
  <si>
    <t>23/3/2026</t>
  </si>
  <si>
    <t>2026-89144</t>
  </si>
  <si>
    <t>2026-89151</t>
  </si>
  <si>
    <t>2026-89176</t>
  </si>
  <si>
    <t>#65216328 QIRAJA PËR PAISJE</t>
  </si>
  <si>
    <t>10/652/92750/13610/00000/0911</t>
  </si>
  <si>
    <t>OSMAN BERISHA B.I.</t>
  </si>
  <si>
    <t>2026-89184</t>
  </si>
  <si>
    <t>#65292750 FURNIZIMET PËR ZYRE</t>
  </si>
  <si>
    <t>2026-89192</t>
  </si>
  <si>
    <t>2026-89216</t>
  </si>
  <si>
    <t>#65274700 DERIVATE PËR AUTOMJETE GJENERATORË DHE MAKINERI</t>
  </si>
  <si>
    <t>2026-89230</t>
  </si>
  <si>
    <t>#65216328 DERIVATET PËR AUTOMJETE GJENERATORË DHE MAKINERI</t>
  </si>
  <si>
    <t>2026-89246</t>
  </si>
  <si>
    <t>2026-89266</t>
  </si>
  <si>
    <t>10/652/85028/13450/00000/0820</t>
  </si>
  <si>
    <t>2026-89286</t>
  </si>
  <si>
    <t>#65285028 SHËRBIMET E SHTYPJES/PRINTIMIT</t>
  </si>
  <si>
    <t>10/652/74700/13610/00000/0721</t>
  </si>
  <si>
    <t>2026-89298</t>
  </si>
  <si>
    <t>#65274700 FURNIZIMET PËR ZYRE</t>
  </si>
  <si>
    <t>24/3/2026</t>
  </si>
  <si>
    <t>2026-90259</t>
  </si>
  <si>
    <t>2026-90289</t>
  </si>
  <si>
    <t>2026-90326</t>
  </si>
  <si>
    <t>10/652/16028/13480/00000/0111</t>
  </si>
  <si>
    <t>25/3/2026</t>
  </si>
  <si>
    <t>ASOCIACIONI I KOMUNAVE TE KOSOVES</t>
  </si>
  <si>
    <t>2026-92834</t>
  </si>
  <si>
    <t>#65216028 SHPENZIMET E ANËTARSIMIT</t>
  </si>
  <si>
    <t>26/3/2026</t>
  </si>
  <si>
    <t>Deana Muhaxheri</t>
  </si>
  <si>
    <t>2026-93868</t>
  </si>
  <si>
    <t>27/3/2026</t>
  </si>
  <si>
    <t>2026-96272</t>
  </si>
  <si>
    <t>10/652/74700/13620/00000/0721</t>
  </si>
  <si>
    <t>BENI DONA PLAST SH.P.K.</t>
  </si>
  <si>
    <t>2026-96291</t>
  </si>
  <si>
    <t>#65274700 FURNIZIM ME USHQIM DHE PIJE (JO DREKA ZYRTARE)</t>
  </si>
  <si>
    <t>30/3/2026</t>
  </si>
  <si>
    <t>2026-98266</t>
  </si>
  <si>
    <t>#65295010 SHËRBIMET KONTRAKTUESE TJERA</t>
  </si>
  <si>
    <t>31/3/2026</t>
  </si>
  <si>
    <t>2026-99387</t>
  </si>
  <si>
    <t>#65218028 MIRËMBAJTJA RUTINORE</t>
  </si>
  <si>
    <t xml:space="preserve">    14  -  SHPENZIME KOMUNALE</t>
  </si>
  <si>
    <t>10/652/75636/13210/00000/1040</t>
  </si>
  <si>
    <t>KOSOVO ELECTRICITY SUPPLY COMPANY J.S.C. SH.A.</t>
  </si>
  <si>
    <t>2026-33734</t>
  </si>
  <si>
    <t>#65275636 ENERGJIA ELEKTRIKE</t>
  </si>
  <si>
    <t>2026-33756</t>
  </si>
  <si>
    <t>10/652/74700/13210/00000/0721</t>
  </si>
  <si>
    <t>2026-33773</t>
  </si>
  <si>
    <t>#65274700 ENERGJIA ELEKTRIKE</t>
  </si>
  <si>
    <t>10/652/85028/13210/00000/0820</t>
  </si>
  <si>
    <t>2026-33796</t>
  </si>
  <si>
    <t>#65285028 ENERGJIA ELEKTRIKE</t>
  </si>
  <si>
    <t>10/652/93810/13210/00000/0912</t>
  </si>
  <si>
    <t>2026-33801</t>
  </si>
  <si>
    <t>#65293810 ENERGJIA ELEKTRIKE</t>
  </si>
  <si>
    <t>2026-33812</t>
  </si>
  <si>
    <t>2026-33895</t>
  </si>
  <si>
    <t>2026-33904</t>
  </si>
  <si>
    <t>10/652/92750/13210/00000/0911</t>
  </si>
  <si>
    <t>2026-33913</t>
  </si>
  <si>
    <t>2026-33921</t>
  </si>
  <si>
    <t>2026-33926</t>
  </si>
  <si>
    <t>2026-33933</t>
  </si>
  <si>
    <t>2026-33942</t>
  </si>
  <si>
    <t>10/652/95010/13210/00000/0922</t>
  </si>
  <si>
    <t>2026-33949</t>
  </si>
  <si>
    <t>#65295010 ENERGJIA ELEKTRIKE</t>
  </si>
  <si>
    <t>2026-33953</t>
  </si>
  <si>
    <t>2026-33962</t>
  </si>
  <si>
    <t>2026-33967</t>
  </si>
  <si>
    <t>2026-33975</t>
  </si>
  <si>
    <t>2026-33987</t>
  </si>
  <si>
    <t>2026-33992</t>
  </si>
  <si>
    <t>10/652/18028/13210/00000/0451</t>
  </si>
  <si>
    <t>2026-35115</t>
  </si>
  <si>
    <t>#65218028 ENERGJIA ELEKTRIKE</t>
  </si>
  <si>
    <t>2026-36481</t>
  </si>
  <si>
    <t>10/652/85028/13220/00000/0820</t>
  </si>
  <si>
    <t>KRU  BIFURKACIONI SH.A.</t>
  </si>
  <si>
    <t>2026-36500</t>
  </si>
  <si>
    <t>#65285028 SHËRBIMET E UJËSJELLIT DHE KANALIZIMIT</t>
  </si>
  <si>
    <t>10/652/16328/13210/00000/0133</t>
  </si>
  <si>
    <t>2026-36512</t>
  </si>
  <si>
    <t>#65216328 ENERGJIA ELEKTRIKE</t>
  </si>
  <si>
    <t>10/652/74700/13220/00000/0721</t>
  </si>
  <si>
    <t>2026-36523</t>
  </si>
  <si>
    <t>#65274700 SHËRBIMET E UJIT DHE KANALIZIMIT</t>
  </si>
  <si>
    <t>10/652/74700/13230/00000/0721</t>
  </si>
  <si>
    <t>2026-36535</t>
  </si>
  <si>
    <t>#65274700 MBETURINAT</t>
  </si>
  <si>
    <t>2026-36546</t>
  </si>
  <si>
    <t>2026-36549</t>
  </si>
  <si>
    <t>2026-36554</t>
  </si>
  <si>
    <t>2026-36559</t>
  </si>
  <si>
    <t>2026-36564</t>
  </si>
  <si>
    <t>2026-36567</t>
  </si>
  <si>
    <t>2026-36576</t>
  </si>
  <si>
    <t>10/652/92750/13230/00000/0911</t>
  </si>
  <si>
    <t>2026-36592</t>
  </si>
  <si>
    <t>#65292750 MBETURINAT</t>
  </si>
  <si>
    <t>2026-36598</t>
  </si>
  <si>
    <t>#65274700 SHËRBIMET E UJËSJELLESIT DHE KANALIZIMIT</t>
  </si>
  <si>
    <t>2026-36605</t>
  </si>
  <si>
    <t>#65285028 SHËRBIMET E UJËSJELLËSIT DHE KANALIZIMIT</t>
  </si>
  <si>
    <t>10/652/93810/13250/00000/0912</t>
  </si>
  <si>
    <t>2026-36726</t>
  </si>
  <si>
    <t>#65292750 TELEFONIA FIKSE</t>
  </si>
  <si>
    <t>2026-36736</t>
  </si>
  <si>
    <t>2026-36747</t>
  </si>
  <si>
    <t>10/652/92750/13250/00000/0911</t>
  </si>
  <si>
    <t>2026-36760</t>
  </si>
  <si>
    <t>10/652/95010/13250/00000/0922</t>
  </si>
  <si>
    <t>2026-36769</t>
  </si>
  <si>
    <t>10/652/74700/13250/00000/0721</t>
  </si>
  <si>
    <t>2026-36790</t>
  </si>
  <si>
    <t>#65274700 TELEFONIA FIKSE</t>
  </si>
  <si>
    <t>10/652/75636/13250/00000/1040</t>
  </si>
  <si>
    <t>2026-36797</t>
  </si>
  <si>
    <t>#65275636 TELEFONIA FIKSE</t>
  </si>
  <si>
    <t>10/652/16328/13250/00000/0133</t>
  </si>
  <si>
    <t>2026-36806</t>
  </si>
  <si>
    <t>#65216328 TELEFONIA FIKSE</t>
  </si>
  <si>
    <t>2026-36820</t>
  </si>
  <si>
    <t>24/2/2026</t>
  </si>
  <si>
    <t>2026-45249</t>
  </si>
  <si>
    <t>2026-45253</t>
  </si>
  <si>
    <t>10/652/18432/13210/00000/0320</t>
  </si>
  <si>
    <t>2026-56531</t>
  </si>
  <si>
    <t>#65218432 ENERGJIA ELEKTRIKE</t>
  </si>
  <si>
    <t>2026-57988</t>
  </si>
  <si>
    <t>#65272950 TELEFONIA FIKSE</t>
  </si>
  <si>
    <t>2026-58012</t>
  </si>
  <si>
    <t>#65293810 TELEFONIA FIKSE</t>
  </si>
  <si>
    <t>10/652/85028/13230/00000/0820</t>
  </si>
  <si>
    <t>2026-81476</t>
  </si>
  <si>
    <t>#65285028 MBETURINAT</t>
  </si>
  <si>
    <t>2026-81483</t>
  </si>
  <si>
    <t>2026-81584</t>
  </si>
  <si>
    <t>2026-81698</t>
  </si>
  <si>
    <t>2026-81742</t>
  </si>
  <si>
    <t>2026-81853</t>
  </si>
  <si>
    <t>2026-89656</t>
  </si>
  <si>
    <t>2026-89676</t>
  </si>
  <si>
    <t>2026-89692</t>
  </si>
  <si>
    <t>2026-89702</t>
  </si>
  <si>
    <t>2026-89711</t>
  </si>
  <si>
    <t>2026-89848</t>
  </si>
  <si>
    <t>2026-89941</t>
  </si>
  <si>
    <t>2026-90008</t>
  </si>
  <si>
    <t>10/652/16328/13230/00000/0133</t>
  </si>
  <si>
    <t>2026-90112</t>
  </si>
  <si>
    <t>#65216328 MBETURINAT</t>
  </si>
  <si>
    <t>2026-90123</t>
  </si>
  <si>
    <t>2026-90132</t>
  </si>
  <si>
    <t>2026-90142</t>
  </si>
  <si>
    <t>2026-90149</t>
  </si>
  <si>
    <t>2026-90177</t>
  </si>
  <si>
    <t>#65274700 SHËRBIMET E UJËSJELLËSIT DHE KANALIZIMIT</t>
  </si>
  <si>
    <t>2026-90195</t>
  </si>
  <si>
    <t>#65295010 TELEFONIA FIKSE</t>
  </si>
  <si>
    <t>2026-90268</t>
  </si>
  <si>
    <t>2026-90305</t>
  </si>
  <si>
    <t>2026-90349</t>
  </si>
  <si>
    <t>2026-91659</t>
  </si>
  <si>
    <t>2026-91666</t>
  </si>
  <si>
    <t>2026-91731</t>
  </si>
  <si>
    <t>2026-91737</t>
  </si>
  <si>
    <t>2026-91747</t>
  </si>
  <si>
    <t>2026-91751</t>
  </si>
  <si>
    <t>2026-91763</t>
  </si>
  <si>
    <t>2026-91776</t>
  </si>
  <si>
    <t>2026-91783</t>
  </si>
  <si>
    <t>2026-91789</t>
  </si>
  <si>
    <t>2026-91817</t>
  </si>
  <si>
    <t>2026-91823</t>
  </si>
  <si>
    <t>2026-91832</t>
  </si>
  <si>
    <t>2026-91837</t>
  </si>
  <si>
    <t>2026-91846</t>
  </si>
  <si>
    <t>2026-91848</t>
  </si>
  <si>
    <t>2026-91854</t>
  </si>
  <si>
    <t>2026-91861</t>
  </si>
  <si>
    <t>2026-91866</t>
  </si>
  <si>
    <t>2026-91871</t>
  </si>
  <si>
    <t>2026-91957</t>
  </si>
  <si>
    <t>2026-91964</t>
  </si>
  <si>
    <t>2026-91975</t>
  </si>
  <si>
    <t>2026-91994</t>
  </si>
  <si>
    <t>2026-92002</t>
  </si>
  <si>
    <t>2026-92011</t>
  </si>
  <si>
    <t>10/652/93810/13220/00000/0912</t>
  </si>
  <si>
    <t>2026-92912</t>
  </si>
  <si>
    <t>#65293810 SHËRBIMET E UJËSJELLËSIT DHE KANALIZIMIT</t>
  </si>
  <si>
    <t>2026-93331</t>
  </si>
  <si>
    <t>2026-93341</t>
  </si>
  <si>
    <t>10/652/95010/13220/00000/0922</t>
  </si>
  <si>
    <t>2026-93370</t>
  </si>
  <si>
    <t>2026-93375</t>
  </si>
  <si>
    <t>2026-93384</t>
  </si>
  <si>
    <t>2026-93389</t>
  </si>
  <si>
    <t>2026-93418</t>
  </si>
  <si>
    <t>10/652/92750/13220/00000/0911</t>
  </si>
  <si>
    <t>2026-93428</t>
  </si>
  <si>
    <t>2026-93716</t>
  </si>
  <si>
    <t>10/652/93810/13230/00000/0912</t>
  </si>
  <si>
    <t>2026-96877</t>
  </si>
  <si>
    <t>#65295010 MBETURINAT</t>
  </si>
  <si>
    <t>2026-96895</t>
  </si>
  <si>
    <t>#65293810 MBETURINAT</t>
  </si>
  <si>
    <t>2026-96935</t>
  </si>
  <si>
    <t>10/652/95010/13230/00000/0922</t>
  </si>
  <si>
    <t>2026-97042</t>
  </si>
  <si>
    <t>2026-97054</t>
  </si>
  <si>
    <t>2026-97580</t>
  </si>
  <si>
    <t>2026-97592</t>
  </si>
  <si>
    <t>2026-97606</t>
  </si>
  <si>
    <t>2026-97615</t>
  </si>
  <si>
    <t>2026-97653</t>
  </si>
  <si>
    <t>2026-97888</t>
  </si>
  <si>
    <t>2026-97897</t>
  </si>
  <si>
    <t>2026-97911</t>
  </si>
  <si>
    <t>2026-97938</t>
  </si>
  <si>
    <t>2026-97959</t>
  </si>
  <si>
    <t>2026-98253</t>
  </si>
  <si>
    <t xml:space="preserve">    20  -  SUBVENCIONE DHE TRANSFERE</t>
  </si>
  <si>
    <t>10/652/16028/22202/00000/0111</t>
  </si>
  <si>
    <t>Besnik Koxha</t>
  </si>
  <si>
    <t>2026-30087</t>
  </si>
  <si>
    <t>#65216028 TRANSFERE PËR PËRFITUES INDIVIDUAL TJERË</t>
  </si>
  <si>
    <t>10/652/75636/22202/00000/1040</t>
  </si>
  <si>
    <t>Nefail Imishti</t>
  </si>
  <si>
    <t>2026-30102</t>
  </si>
  <si>
    <t>#65215636 TRANSFERET PËR PËRFITUES INDIVIDUAL TJERË</t>
  </si>
  <si>
    <t>Drilona Loki</t>
  </si>
  <si>
    <t>2026-30110</t>
  </si>
  <si>
    <t>Hamdi Jaha</t>
  </si>
  <si>
    <t>2026-30129</t>
  </si>
  <si>
    <t>#65275636 TRANSFERET PËR PËRFITUES INDIVIDUAL TJERË</t>
  </si>
  <si>
    <t>10/652/18028/22298/00000/0451</t>
  </si>
  <si>
    <t>KBI KACANIK</t>
  </si>
  <si>
    <t>2026-30672</t>
  </si>
  <si>
    <t>#65218028 PAGESAT PËR SHËRBIMET E VARRIMIT</t>
  </si>
  <si>
    <t>11/2/2026</t>
  </si>
  <si>
    <t>Ardiana Krasniqi</t>
  </si>
  <si>
    <t>2026-30718</t>
  </si>
  <si>
    <t>#65216028 TRANSFERE PËR OËRFITUES INDIVDUAL TJERË</t>
  </si>
  <si>
    <t>Qendresa Xhymshiti Gashi</t>
  </si>
  <si>
    <t>2026-30722</t>
  </si>
  <si>
    <t>#65216028 TRANSFERET PËR PËRFITUES INDIVDUAL TJERË</t>
  </si>
  <si>
    <t>Laureta Troni</t>
  </si>
  <si>
    <t>2026-30731</t>
  </si>
  <si>
    <t>Egzona Bytyqi Bela</t>
  </si>
  <si>
    <t>2026-30736</t>
  </si>
  <si>
    <t>Egzona Ismaili</t>
  </si>
  <si>
    <t>2026-30928</t>
  </si>
  <si>
    <t>Lirije Sallahu</t>
  </si>
  <si>
    <t>2026-30934</t>
  </si>
  <si>
    <t>Eglantina Zharku</t>
  </si>
  <si>
    <t>2026-30939</t>
  </si>
  <si>
    <t>Jetmire Mema</t>
  </si>
  <si>
    <t>2026-30959</t>
  </si>
  <si>
    <t>Learta Shehi</t>
  </si>
  <si>
    <t>2026-30973</t>
  </si>
  <si>
    <t>Gentiana Mema Kriva</t>
  </si>
  <si>
    <t>2026-31000</t>
  </si>
  <si>
    <t>Bleona Gashi Sopa</t>
  </si>
  <si>
    <t>2026-31016</t>
  </si>
  <si>
    <t>Mirjete Gashi</t>
  </si>
  <si>
    <t>2026-31045</t>
  </si>
  <si>
    <t>#65216028 TRANSFERET PËR PËRFITUES INDIVIDUAL TJERË</t>
  </si>
  <si>
    <t>Mirjeta Berisha</t>
  </si>
  <si>
    <t>2026-31057</t>
  </si>
  <si>
    <t>Fitore Osmani</t>
  </si>
  <si>
    <t>2026-31076</t>
  </si>
  <si>
    <t>Çlirim Luta</t>
  </si>
  <si>
    <t>2026-33542</t>
  </si>
  <si>
    <t>Resmije Dashi</t>
  </si>
  <si>
    <t>2026-33549</t>
  </si>
  <si>
    <t>#65216028 TRANSFERE PËR PËRFITUES NDIVIDUAL TJERË</t>
  </si>
  <si>
    <t>10/652/92140/21200/00000/0980</t>
  </si>
  <si>
    <t>MERKATORI . SH.A.</t>
  </si>
  <si>
    <t>2026-36833</t>
  </si>
  <si>
    <t>#65292140 SUBVENCIONET PËR ETNITETET JOPUBLIKE</t>
  </si>
  <si>
    <t>ZIJADIN ZENUNI B.I.</t>
  </si>
  <si>
    <t>2026-36978</t>
  </si>
  <si>
    <t>RAIF SALIU B.I.</t>
  </si>
  <si>
    <t>2026-36979</t>
  </si>
  <si>
    <t>10/652/95010/21200/00000/0922</t>
  </si>
  <si>
    <t>2026-39609</t>
  </si>
  <si>
    <t>10/652/93810/21200/00000/0912</t>
  </si>
  <si>
    <t>XHELAL SELIMI B.I.</t>
  </si>
  <si>
    <t>2026-39736</t>
  </si>
  <si>
    <t>#65293810 SUBVENCIONE PER ENTITETE JOPUBLIKE</t>
  </si>
  <si>
    <t>REKA SH.P.K.</t>
  </si>
  <si>
    <t>2026-39832</t>
  </si>
  <si>
    <t>2026-39984</t>
  </si>
  <si>
    <t>2026-40272</t>
  </si>
  <si>
    <t>HALIL SPAHIJA B.I.</t>
  </si>
  <si>
    <t>2026-41889</t>
  </si>
  <si>
    <t>Zajrete Guri</t>
  </si>
  <si>
    <t>2026-48096</t>
  </si>
  <si>
    <t>Ajete Rexhepi Gashi</t>
  </si>
  <si>
    <t>2026-48112</t>
  </si>
  <si>
    <t>Teuta Kolshi</t>
  </si>
  <si>
    <t>2026-48127</t>
  </si>
  <si>
    <t>25/2/2026</t>
  </si>
  <si>
    <t>Hatmije Selimi</t>
  </si>
  <si>
    <t>2026-48748</t>
  </si>
  <si>
    <t>Ekrem Spahiu</t>
  </si>
  <si>
    <t>2026-48750</t>
  </si>
  <si>
    <t>#65275636 TRANSFERE PËR PËRFITUES INDIVIDUAL TJERË</t>
  </si>
  <si>
    <t>Avdurahim Berisha</t>
  </si>
  <si>
    <t>2026-48752</t>
  </si>
  <si>
    <t>Kosovare Dullovi</t>
  </si>
  <si>
    <t>2026-48753</t>
  </si>
  <si>
    <t>Fatime Vrbani</t>
  </si>
  <si>
    <t>2026-56504</t>
  </si>
  <si>
    <t>Safete Raka</t>
  </si>
  <si>
    <t>2026-57116</t>
  </si>
  <si>
    <t>10/652/85028/21200/00000/0820</t>
  </si>
  <si>
    <t>11/3/2026</t>
  </si>
  <si>
    <t>KF LEPENCI KACANIK</t>
  </si>
  <si>
    <t>2026-61399</t>
  </si>
  <si>
    <t>#65285028 SUBVENCIONET PËR ETNITETET JOPUBLIKE</t>
  </si>
  <si>
    <t>2026-66605</t>
  </si>
  <si>
    <t>Lumturije Lika</t>
  </si>
  <si>
    <t>2026-66797</t>
  </si>
  <si>
    <t>Lumnije Çaka</t>
  </si>
  <si>
    <t>2026-66807</t>
  </si>
  <si>
    <t>Husmete Dullovi</t>
  </si>
  <si>
    <t>2026-66819</t>
  </si>
  <si>
    <t>Sevdije Vishi</t>
  </si>
  <si>
    <t>2026-76760</t>
  </si>
  <si>
    <t>2026-76780</t>
  </si>
  <si>
    <t>Rufat Berisha</t>
  </si>
  <si>
    <t>2026-77866</t>
  </si>
  <si>
    <t>Lindita Berisha</t>
  </si>
  <si>
    <t>2026-77875</t>
  </si>
  <si>
    <t>Lutfi Shehu</t>
  </si>
  <si>
    <t>2026-77897</t>
  </si>
  <si>
    <t>Hamdi Tusha</t>
  </si>
  <si>
    <t>2026-77912</t>
  </si>
  <si>
    <t>Shahin Luta</t>
  </si>
  <si>
    <t>2026-77926</t>
  </si>
  <si>
    <t>Sulejman Vishi</t>
  </si>
  <si>
    <t>2026-77951</t>
  </si>
  <si>
    <t>Zilfi Luta</t>
  </si>
  <si>
    <t>2026-81963</t>
  </si>
  <si>
    <t>Afet Berisha</t>
  </si>
  <si>
    <t>2026-82198</t>
  </si>
  <si>
    <t>2026-83554</t>
  </si>
  <si>
    <t>#65295010 SUBVENCIONET PËR ETNITETE JOPUBLIKE</t>
  </si>
  <si>
    <t>2026-83572</t>
  </si>
  <si>
    <t>2026-83580</t>
  </si>
  <si>
    <t>2026-83591</t>
  </si>
  <si>
    <t>2026-83653</t>
  </si>
  <si>
    <t>2026-83669</t>
  </si>
  <si>
    <t>#65293810 SUBVENCIONET PËR ETNITETET JOPUBLIKE</t>
  </si>
  <si>
    <t>Përparim Krasniqi</t>
  </si>
  <si>
    <t>2026-83914</t>
  </si>
  <si>
    <t>Afrim Beça</t>
  </si>
  <si>
    <t>2026-84495</t>
  </si>
  <si>
    <t>2026-92856</t>
  </si>
  <si>
    <t>#65295010 SUBVENCIONE PËR ETNITETE JOPUBLIKE</t>
  </si>
  <si>
    <t>Mirishahe Kuçi</t>
  </si>
  <si>
    <t>2026-93068</t>
  </si>
  <si>
    <t>SHPKFSSHK KACANIK</t>
  </si>
  <si>
    <t>2026-93645</t>
  </si>
  <si>
    <t>FONDACIONI BONEVET KACANIK</t>
  </si>
  <si>
    <t>2026-93652</t>
  </si>
  <si>
    <t>2026-99405</t>
  </si>
  <si>
    <t xml:space="preserve">    30  -  PASURITË JOFINANCIARE</t>
  </si>
  <si>
    <t>10/652/16328/31120/52636/0133</t>
  </si>
  <si>
    <t>ATC COM SH.P.K.</t>
  </si>
  <si>
    <t>2026-96260</t>
  </si>
  <si>
    <t>#65216328 NDËRTESA ADMINISTRATIVE AFARISTE</t>
  </si>
  <si>
    <t>10/652/18028/31250/52879/0451</t>
  </si>
  <si>
    <t>MALI ART GROUP SH.P.K.</t>
  </si>
  <si>
    <t>2026-96281</t>
  </si>
  <si>
    <t>#65218028 RRJETET E KANALIZIMIT</t>
  </si>
  <si>
    <t>10/652/66445/34000/53279/0620</t>
  </si>
  <si>
    <t>FLAMUR TRONI B.I.</t>
  </si>
  <si>
    <t>2026-98932</t>
  </si>
  <si>
    <t>#65266445 PAGESAT SIPAS VENDIMEVE GJYQËSORE</t>
  </si>
  <si>
    <t>2026-98944</t>
  </si>
  <si>
    <t>2026-98963</t>
  </si>
  <si>
    <t>2026-98991</t>
  </si>
  <si>
    <t>2026-99052</t>
  </si>
  <si>
    <t>10/652/75636/34000/52979/1040</t>
  </si>
  <si>
    <t>2026-99079</t>
  </si>
  <si>
    <t>#65275636 PAGESAT SIPAS VENDIMEVE GJYQËSORE</t>
  </si>
  <si>
    <t>10/652/95010/34000/56227/0922</t>
  </si>
  <si>
    <t>AVOKAT HYSEN RRAHMANI SH.P.K.</t>
  </si>
  <si>
    <t>2026-99101</t>
  </si>
  <si>
    <t>#65295010 PAGESAT SIPAS VENDIMEVE GJYQËSORE</t>
  </si>
  <si>
    <t>10/652/93810/34000/56205/0912</t>
  </si>
  <si>
    <t>2026-99119</t>
  </si>
  <si>
    <t>#65293810 PAGESAT SIPAS VENDIMEVE GJYQËSORE</t>
  </si>
  <si>
    <t>10/652/93810/34000/56220/0912</t>
  </si>
  <si>
    <t>2026-99144</t>
  </si>
  <si>
    <t>2026-99164</t>
  </si>
  <si>
    <t>2026-99228</t>
  </si>
  <si>
    <t>10/652/18028/34000/54389/0451</t>
  </si>
  <si>
    <t>2026-99242</t>
  </si>
  <si>
    <t>#65218028 PAGESAT SIPAS VENDIMEVE GJYQËSORE</t>
  </si>
  <si>
    <t>2026-99258</t>
  </si>
  <si>
    <t>2026-99282</t>
  </si>
  <si>
    <t>2026-99303</t>
  </si>
  <si>
    <t>2026-99336</t>
  </si>
  <si>
    <t>2026-99359</t>
  </si>
  <si>
    <t>2026-99379</t>
  </si>
  <si>
    <t xml:space="preserve">Totali për Valutë EURO  (  €  )  </t>
  </si>
  <si>
    <t>Totali për Valutë EURO  (  €  )  (Debi - Kredi)</t>
  </si>
  <si>
    <t>Shitja e pasurisë publike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</si>
</sst>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#,##0.00;[Red]\(#,##0.00\);\-"/>
    <numFmt numFmtId="165" formatCode="0.0%"/>
    <numFmt numFmtId="166" formatCode="#,##0.00;[Red]#,##0.00"/>
  </numFmts>
  <fonts count="17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name val="Calibri"/>
    </font>
    <font>
      <b/>
      <sz val="11"/>
      <color rgb="FFFFFFFF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4"/>
      <color rgb="FFFFFFFF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ajor"/>
    </font>
    <font>
      <sz val="11"/>
      <color rgb="FF000000"/>
      <name val="Calibri"/>
      <family val="2"/>
      <scheme val="maj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9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1F2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7E6E6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CF1E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medium">
        <color rgb="FF7F7F7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BFBFBF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1" fontId="2" fillId="3" borderId="1" xfId="1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9" fontId="0" fillId="0" borderId="1" xfId="2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 vertical="center"/>
    </xf>
    <xf numFmtId="4" fontId="2" fillId="3" borderId="1" xfId="0" applyNumberFormat="1" applyFont="1" applyFill="1" applyBorder="1"/>
    <xf numFmtId="4" fontId="0" fillId="0" borderId="1" xfId="0" applyNumberFormat="1" applyBorder="1" applyAlignment="1">
      <alignment horizontal="right" vertical="center"/>
    </xf>
    <xf numFmtId="40" fontId="2" fillId="3" borderId="1" xfId="0" applyNumberFormat="1" applyFont="1" applyFill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0" fontId="0" fillId="0" borderId="1" xfId="2" applyNumberFormat="1" applyFont="1" applyBorder="1" applyAlignment="1">
      <alignment horizontal="right" vertical="center"/>
    </xf>
    <xf numFmtId="10" fontId="2" fillId="3" borderId="1" xfId="0" applyNumberFormat="1" applyFont="1" applyFill="1" applyBorder="1"/>
    <xf numFmtId="10" fontId="2" fillId="3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right" vertical="center" wrapText="1"/>
    </xf>
    <xf numFmtId="43" fontId="8" fillId="5" borderId="9" xfId="1" applyFont="1" applyFill="1" applyBorder="1" applyAlignment="1">
      <alignment vertical="center" wrapText="1"/>
    </xf>
    <xf numFmtId="10" fontId="8" fillId="5" borderId="9" xfId="0" applyNumberFormat="1" applyFont="1" applyFill="1" applyBorder="1" applyAlignment="1">
      <alignment vertical="center" wrapText="1"/>
    </xf>
    <xf numFmtId="0" fontId="8" fillId="6" borderId="9" xfId="0" applyFont="1" applyFill="1" applyBorder="1" applyAlignment="1">
      <alignment vertical="center" wrapText="1"/>
    </xf>
    <xf numFmtId="43" fontId="8" fillId="6" borderId="9" xfId="1" applyFont="1" applyFill="1" applyBorder="1" applyAlignment="1">
      <alignment vertical="center" wrapText="1"/>
    </xf>
    <xf numFmtId="10" fontId="8" fillId="6" borderId="9" xfId="0" applyNumberFormat="1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43" fontId="0" fillId="0" borderId="9" xfId="1" applyFont="1" applyBorder="1" applyAlignment="1">
      <alignment vertical="center" wrapText="1"/>
    </xf>
    <xf numFmtId="10" fontId="0" fillId="0" borderId="9" xfId="0" applyNumberFormat="1" applyBorder="1" applyAlignment="1">
      <alignment vertical="center" wrapText="1"/>
    </xf>
    <xf numFmtId="0" fontId="0" fillId="0" borderId="9" xfId="0" applyBorder="1"/>
    <xf numFmtId="43" fontId="4" fillId="0" borderId="9" xfId="1" applyFont="1" applyBorder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/>
    </xf>
    <xf numFmtId="10" fontId="0" fillId="0" borderId="0" xfId="0" applyNumberFormat="1" applyAlignment="1">
      <alignment horizontal="right" vertical="center"/>
    </xf>
    <xf numFmtId="164" fontId="8" fillId="8" borderId="7" xfId="0" applyNumberFormat="1" applyFont="1" applyFill="1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166" fontId="10" fillId="6" borderId="0" xfId="0" applyNumberFormat="1" applyFont="1" applyFill="1" applyAlignment="1">
      <alignment vertical="center"/>
    </xf>
    <xf numFmtId="164" fontId="10" fillId="6" borderId="8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12" xfId="0" applyBorder="1"/>
    <xf numFmtId="43" fontId="0" fillId="0" borderId="12" xfId="1" applyFont="1" applyBorder="1"/>
    <xf numFmtId="43" fontId="4" fillId="0" borderId="12" xfId="1" applyFont="1" applyBorder="1"/>
    <xf numFmtId="0" fontId="0" fillId="0" borderId="13" xfId="0" applyBorder="1"/>
    <xf numFmtId="43" fontId="4" fillId="0" borderId="13" xfId="1" applyFont="1" applyBorder="1"/>
    <xf numFmtId="0" fontId="8" fillId="7" borderId="11" xfId="0" applyFont="1" applyFill="1" applyBorder="1" applyAlignment="1">
      <alignment horizontal="right" vertical="center" wrapText="1"/>
    </xf>
    <xf numFmtId="43" fontId="8" fillId="7" borderId="11" xfId="1" applyFont="1" applyFill="1" applyBorder="1" applyAlignment="1">
      <alignment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164" fontId="8" fillId="5" borderId="9" xfId="1" applyNumberFormat="1" applyFont="1" applyFill="1" applyBorder="1" applyAlignment="1">
      <alignment vertical="center" wrapText="1"/>
    </xf>
    <xf numFmtId="164" fontId="8" fillId="6" borderId="9" xfId="1" applyNumberFormat="1" applyFont="1" applyFill="1" applyBorder="1" applyAlignment="1">
      <alignment vertical="center" wrapText="1"/>
    </xf>
    <xf numFmtId="164" fontId="0" fillId="0" borderId="9" xfId="1" applyNumberFormat="1" applyFont="1" applyBorder="1" applyAlignment="1">
      <alignment vertical="center" wrapText="1"/>
    </xf>
    <xf numFmtId="164" fontId="0" fillId="0" borderId="12" xfId="1" applyNumberFormat="1" applyFont="1" applyBorder="1"/>
    <xf numFmtId="164" fontId="8" fillId="7" borderId="11" xfId="1" applyNumberFormat="1" applyFont="1" applyFill="1" applyBorder="1" applyAlignment="1">
      <alignment vertical="center" wrapText="1"/>
    </xf>
    <xf numFmtId="164" fontId="0" fillId="0" borderId="13" xfId="0" applyNumberFormat="1" applyBorder="1"/>
    <xf numFmtId="164" fontId="0" fillId="0" borderId="9" xfId="0" applyNumberFormat="1" applyBorder="1"/>
    <xf numFmtId="164" fontId="0" fillId="0" borderId="12" xfId="0" applyNumberFormat="1" applyBorder="1"/>
    <xf numFmtId="164" fontId="2" fillId="3" borderId="1" xfId="0" applyNumberFormat="1" applyFont="1" applyFill="1" applyBorder="1"/>
    <xf numFmtId="164" fontId="0" fillId="0" borderId="1" xfId="2" applyNumberFormat="1" applyFont="1" applyBorder="1" applyAlignment="1">
      <alignment horizontal="right" vertical="center"/>
    </xf>
    <xf numFmtId="0" fontId="11" fillId="9" borderId="14" xfId="0" applyFont="1" applyFill="1" applyBorder="1" applyAlignment="1">
      <alignment wrapText="1"/>
    </xf>
    <xf numFmtId="0" fontId="11" fillId="9" borderId="14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10" borderId="14" xfId="0" applyFont="1" applyFill="1" applyBorder="1" applyAlignment="1">
      <alignment horizontal="center" vertical="center" wrapText="1"/>
    </xf>
    <xf numFmtId="4" fontId="11" fillId="10" borderId="14" xfId="0" applyNumberFormat="1" applyFont="1" applyFill="1" applyBorder="1" applyAlignment="1">
      <alignment horizontal="right" vertical="center"/>
    </xf>
    <xf numFmtId="10" fontId="11" fillId="10" borderId="14" xfId="0" applyNumberFormat="1" applyFont="1" applyFill="1" applyBorder="1" applyAlignment="1">
      <alignment horizontal="right" vertical="center"/>
    </xf>
    <xf numFmtId="4" fontId="11" fillId="11" borderId="14" xfId="0" applyNumberFormat="1" applyFont="1" applyFill="1" applyBorder="1" applyAlignment="1">
      <alignment horizontal="right" vertical="center"/>
    </xf>
    <xf numFmtId="0" fontId="12" fillId="9" borderId="14" xfId="0" applyFont="1" applyFill="1" applyBorder="1" applyAlignment="1">
      <alignment horizontal="left" vertical="center" wrapText="1"/>
    </xf>
    <xf numFmtId="4" fontId="12" fillId="9" borderId="14" xfId="0" applyNumberFormat="1" applyFont="1" applyFill="1" applyBorder="1" applyAlignment="1">
      <alignment horizontal="right" vertical="center"/>
    </xf>
    <xf numFmtId="4" fontId="11" fillId="9" borderId="14" xfId="0" applyNumberFormat="1" applyFont="1" applyFill="1" applyBorder="1" applyAlignment="1">
      <alignment horizontal="right" vertical="center"/>
    </xf>
    <xf numFmtId="10" fontId="11" fillId="9" borderId="14" xfId="0" applyNumberFormat="1" applyFont="1" applyFill="1" applyBorder="1" applyAlignment="1">
      <alignment horizontal="right" vertical="center"/>
    </xf>
    <xf numFmtId="4" fontId="12" fillId="11" borderId="14" xfId="0" applyNumberFormat="1" applyFont="1" applyFill="1" applyBorder="1" applyAlignment="1">
      <alignment horizontal="right" vertical="center"/>
    </xf>
    <xf numFmtId="4" fontId="13" fillId="11" borderId="14" xfId="0" applyNumberFormat="1" applyFont="1" applyFill="1" applyBorder="1" applyAlignment="1">
      <alignment horizontal="right" vertical="center"/>
    </xf>
    <xf numFmtId="0" fontId="11" fillId="12" borderId="14" xfId="0" applyFont="1" applyFill="1" applyBorder="1" applyAlignment="1">
      <alignment horizontal="right" vertical="center" wrapText="1"/>
    </xf>
    <xf numFmtId="4" fontId="11" fillId="12" borderId="14" xfId="0" applyNumberFormat="1" applyFont="1" applyFill="1" applyBorder="1" applyAlignment="1">
      <alignment horizontal="right" vertical="center"/>
    </xf>
    <xf numFmtId="10" fontId="11" fillId="12" borderId="14" xfId="0" applyNumberFormat="1" applyFont="1" applyFill="1" applyBorder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10" fontId="2" fillId="0" borderId="0" xfId="0" applyNumberFormat="1" applyFont="1"/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0" fillId="0" borderId="14" xfId="0" applyBorder="1"/>
    <xf numFmtId="43" fontId="0" fillId="0" borderId="14" xfId="1" applyFont="1" applyFill="1" applyBorder="1"/>
    <xf numFmtId="43" fontId="0" fillId="0" borderId="14" xfId="1" applyFont="1" applyFill="1" applyBorder="1" applyProtection="1">
      <protection locked="0"/>
    </xf>
    <xf numFmtId="10" fontId="0" fillId="0" borderId="14" xfId="1" applyNumberFormat="1" applyFont="1" applyFill="1" applyBorder="1"/>
    <xf numFmtId="0" fontId="10" fillId="13" borderId="14" xfId="0" applyFont="1" applyFill="1" applyBorder="1" applyAlignment="1">
      <alignment horizontal="right"/>
    </xf>
    <xf numFmtId="43" fontId="10" fillId="13" borderId="14" xfId="1" applyFont="1" applyFill="1" applyBorder="1"/>
    <xf numFmtId="10" fontId="10" fillId="13" borderId="14" xfId="1" applyNumberFormat="1" applyFont="1" applyFill="1" applyBorder="1"/>
    <xf numFmtId="43" fontId="10" fillId="13" borderId="14" xfId="1" applyFont="1" applyFill="1" applyBorder="1" applyProtection="1">
      <protection locked="0"/>
    </xf>
    <xf numFmtId="0" fontId="15" fillId="14" borderId="14" xfId="0" applyFont="1" applyFill="1" applyBorder="1" applyAlignment="1">
      <alignment horizontal="right"/>
    </xf>
    <xf numFmtId="43" fontId="15" fillId="14" borderId="14" xfId="1" applyFont="1" applyFill="1" applyBorder="1"/>
    <xf numFmtId="10" fontId="15" fillId="14" borderId="14" xfId="1" applyNumberFormat="1" applyFont="1" applyFill="1" applyBorder="1"/>
    <xf numFmtId="43" fontId="0" fillId="0" borderId="13" xfId="1" applyFont="1" applyBorder="1"/>
    <xf numFmtId="43" fontId="0" fillId="0" borderId="9" xfId="1" applyFont="1" applyBorder="1"/>
    <xf numFmtId="0" fontId="0" fillId="15" borderId="0" xfId="0" applyFill="1"/>
    <xf numFmtId="0" fontId="9" fillId="15" borderId="0" xfId="0" applyFont="1" applyFill="1" applyAlignment="1">
      <alignment vertical="center"/>
    </xf>
    <xf numFmtId="0" fontId="9" fillId="15" borderId="0" xfId="0" applyFont="1" applyFill="1" applyAlignment="1">
      <alignment horizontal="left" vertical="center"/>
    </xf>
    <xf numFmtId="0" fontId="0" fillId="15" borderId="0" xfId="0" applyFill="1" applyAlignment="1">
      <alignment horizontal="left" vertical="center" wrapText="1"/>
    </xf>
    <xf numFmtId="0" fontId="0" fillId="0" borderId="0" xfId="0"/>
    <xf numFmtId="0" fontId="0" fillId="0" borderId="0" xfId="0"/>
    <xf numFmtId="0" fontId="0" fillId="9" borderId="0" xfId="0" applyFill="1" applyProtection="1">
      <protection locked="0"/>
    </xf>
    <xf numFmtId="0" fontId="13" fillId="9" borderId="15" xfId="0" applyFont="1" applyFill="1" applyBorder="1" applyAlignment="1">
      <alignment vertical="center"/>
    </xf>
    <xf numFmtId="4" fontId="13" fillId="9" borderId="15" xfId="0" applyNumberFormat="1" applyFont="1" applyFill="1" applyBorder="1" applyAlignment="1">
      <alignment vertical="center"/>
    </xf>
    <xf numFmtId="0" fontId="16" fillId="9" borderId="15" xfId="0" applyFont="1" applyFill="1" applyBorder="1" applyAlignment="1">
      <alignment vertical="center"/>
    </xf>
    <xf numFmtId="0" fontId="16" fillId="9" borderId="15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left" vertical="center"/>
    </xf>
    <xf numFmtId="0" fontId="16" fillId="9" borderId="15" xfId="0" applyFont="1" applyFill="1" applyBorder="1" applyAlignment="1">
      <alignment horizontal="right" vertical="center"/>
    </xf>
    <xf numFmtId="4" fontId="16" fillId="9" borderId="15" xfId="0" applyNumberFormat="1" applyFont="1" applyFill="1" applyBorder="1" applyAlignment="1">
      <alignment horizontal="right" vertical="center"/>
    </xf>
    <xf numFmtId="4" fontId="16" fillId="9" borderId="15" xfId="0" applyNumberFormat="1" applyFont="1" applyFill="1" applyBorder="1" applyAlignment="1">
      <alignment vertical="center"/>
    </xf>
    <xf numFmtId="4" fontId="13" fillId="9" borderId="15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10" fillId="6" borderId="10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8" fillId="8" borderId="7" xfId="0" applyFont="1" applyFill="1" applyBorder="1" applyAlignment="1">
      <alignment horizontal="left" vertical="center" wrapText="1"/>
    </xf>
    <xf numFmtId="0" fontId="0" fillId="0" borderId="0" xfId="0"/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showGridLines="0" workbookViewId="0">
      <selection activeCell="C21" sqref="C21"/>
    </sheetView>
  </sheetViews>
  <sheetFormatPr defaultRowHeight="15" x14ac:dyDescent="0.25"/>
  <cols>
    <col min="1" max="1" width="46.85546875" bestFit="1" customWidth="1"/>
    <col min="2" max="9" width="15.7109375" customWidth="1"/>
  </cols>
  <sheetData>
    <row r="1" spans="1:9" ht="24" customHeight="1" x14ac:dyDescent="0.25">
      <c r="A1" s="129" t="s">
        <v>0</v>
      </c>
      <c r="B1" s="129"/>
      <c r="C1" s="129"/>
      <c r="D1" s="129"/>
      <c r="E1" s="129"/>
      <c r="F1" s="129"/>
    </row>
    <row r="2" spans="1:9" x14ac:dyDescent="0.25">
      <c r="A2" s="1"/>
    </row>
    <row r="3" spans="1:9" ht="90" x14ac:dyDescent="0.25">
      <c r="A3" s="98" t="s">
        <v>18</v>
      </c>
      <c r="B3" s="99" t="s">
        <v>115</v>
      </c>
      <c r="C3" s="99" t="s">
        <v>250</v>
      </c>
      <c r="D3" s="99" t="s">
        <v>43</v>
      </c>
      <c r="E3" s="99" t="s">
        <v>251</v>
      </c>
      <c r="F3" s="99" t="s">
        <v>252</v>
      </c>
      <c r="G3" s="99" t="s">
        <v>44</v>
      </c>
      <c r="H3" s="99" t="s">
        <v>144</v>
      </c>
      <c r="I3" s="99" t="s">
        <v>183</v>
      </c>
    </row>
    <row r="4" spans="1:9" x14ac:dyDescent="0.25">
      <c r="A4" s="100" t="s">
        <v>243</v>
      </c>
      <c r="B4" s="101">
        <v>5886269</v>
      </c>
      <c r="C4" s="102">
        <v>5886269</v>
      </c>
      <c r="D4" s="102">
        <v>1070382.44</v>
      </c>
      <c r="E4" s="101">
        <f>C4-D4</f>
        <v>4815886.5600000005</v>
      </c>
      <c r="F4" s="103">
        <f>D4/C4</f>
        <v>0.18184395582328974</v>
      </c>
      <c r="G4" s="102">
        <v>816958.1799999997</v>
      </c>
      <c r="H4" s="101">
        <f>D4-G4</f>
        <v>253424.26000000024</v>
      </c>
      <c r="I4" s="103">
        <f>(D4-G4)/G4</f>
        <v>0.31020469126094108</v>
      </c>
    </row>
    <row r="5" spans="1:9" x14ac:dyDescent="0.25">
      <c r="A5" s="100" t="s">
        <v>244</v>
      </c>
      <c r="B5" s="101">
        <v>4761842</v>
      </c>
      <c r="C5" s="102">
        <v>4761842</v>
      </c>
      <c r="D5" s="102">
        <v>1766313.32</v>
      </c>
      <c r="E5" s="101">
        <f t="shared" ref="E5:E6" si="0">C5-D5</f>
        <v>2995528.6799999997</v>
      </c>
      <c r="F5" s="103">
        <f t="shared" ref="F5:F7" si="1">D5/C5</f>
        <v>0.37093068606644236</v>
      </c>
      <c r="G5" s="102">
        <v>1489890.1</v>
      </c>
      <c r="H5" s="101">
        <f t="shared" ref="H5:H6" si="2">D5-G5</f>
        <v>276423.21999999997</v>
      </c>
      <c r="I5" s="103">
        <f t="shared" ref="I5:I14" si="3">(D5-G5)/G5</f>
        <v>0.1855326241848308</v>
      </c>
    </row>
    <row r="6" spans="1:9" x14ac:dyDescent="0.25">
      <c r="A6" s="100" t="s">
        <v>245</v>
      </c>
      <c r="B6" s="101">
        <v>1686509</v>
      </c>
      <c r="C6" s="102">
        <v>1686509</v>
      </c>
      <c r="D6" s="102">
        <v>449708.77</v>
      </c>
      <c r="E6" s="101">
        <f t="shared" si="0"/>
        <v>1236800.23</v>
      </c>
      <c r="F6" s="103">
        <f t="shared" si="1"/>
        <v>0.26665067900616007</v>
      </c>
      <c r="G6" s="102">
        <v>316128.02</v>
      </c>
      <c r="H6" s="101">
        <f t="shared" si="2"/>
        <v>133580.75</v>
      </c>
      <c r="I6" s="103">
        <f t="shared" si="3"/>
        <v>0.42255270507182496</v>
      </c>
    </row>
    <row r="7" spans="1:9" x14ac:dyDescent="0.25">
      <c r="A7" s="104" t="s">
        <v>248</v>
      </c>
      <c r="B7" s="105">
        <f t="shared" ref="B7:H7" si="4">B4+B5+B6</f>
        <v>12334620</v>
      </c>
      <c r="C7" s="105">
        <f t="shared" si="4"/>
        <v>12334620</v>
      </c>
      <c r="D7" s="105">
        <f t="shared" si="4"/>
        <v>3286404.53</v>
      </c>
      <c r="E7" s="105">
        <f t="shared" ref="E7:E13" si="5">C7-D7</f>
        <v>9048215.4700000007</v>
      </c>
      <c r="F7" s="106">
        <f t="shared" si="1"/>
        <v>0.26643743625664995</v>
      </c>
      <c r="G7" s="105">
        <f>G4+G5+G6</f>
        <v>2622976.2999999998</v>
      </c>
      <c r="H7" s="105">
        <f t="shared" si="4"/>
        <v>663428.23000000021</v>
      </c>
      <c r="I7" s="106">
        <f t="shared" si="3"/>
        <v>0.25292955563494801</v>
      </c>
    </row>
    <row r="8" spans="1:9" x14ac:dyDescent="0.25">
      <c r="A8" s="100" t="s">
        <v>246</v>
      </c>
      <c r="B8" s="102">
        <v>1065133</v>
      </c>
      <c r="C8" s="102">
        <v>1065133</v>
      </c>
      <c r="D8" s="102">
        <v>0</v>
      </c>
      <c r="E8" s="101">
        <f t="shared" si="5"/>
        <v>1065133</v>
      </c>
      <c r="F8" s="103"/>
      <c r="G8" s="102">
        <v>0</v>
      </c>
      <c r="H8" s="101">
        <f>D8-G8</f>
        <v>0</v>
      </c>
      <c r="I8" s="103"/>
    </row>
    <row r="9" spans="1:9" x14ac:dyDescent="0.25">
      <c r="A9" s="100" t="s">
        <v>247</v>
      </c>
      <c r="B9" s="102">
        <v>0</v>
      </c>
      <c r="C9" s="102">
        <v>0</v>
      </c>
      <c r="D9" s="102">
        <v>0</v>
      </c>
      <c r="E9" s="101">
        <f t="shared" si="5"/>
        <v>0</v>
      </c>
      <c r="F9" s="103" t="str">
        <f>IFERROR(D9/$D$8,"")</f>
        <v/>
      </c>
      <c r="G9" s="102">
        <v>0</v>
      </c>
      <c r="H9" s="101">
        <f>D9-G9</f>
        <v>0</v>
      </c>
      <c r="I9" s="103"/>
    </row>
    <row r="10" spans="1:9" x14ac:dyDescent="0.25">
      <c r="A10" s="104" t="s">
        <v>249</v>
      </c>
      <c r="B10" s="105">
        <f t="shared" ref="B10:D10" si="6">B8+B9</f>
        <v>1065133</v>
      </c>
      <c r="C10" s="105">
        <f t="shared" si="6"/>
        <v>1065133</v>
      </c>
      <c r="D10" s="105">
        <f t="shared" si="6"/>
        <v>0</v>
      </c>
      <c r="E10" s="105">
        <f t="shared" si="5"/>
        <v>1065133</v>
      </c>
      <c r="F10" s="106" t="str">
        <f>IFERROR(D10/$D$9,"")</f>
        <v/>
      </c>
      <c r="G10" s="105">
        <f>G8+G9+G11</f>
        <v>0</v>
      </c>
      <c r="H10" s="105">
        <f>H8+H9+H11</f>
        <v>0</v>
      </c>
      <c r="I10" s="106"/>
    </row>
    <row r="11" spans="1:9" x14ac:dyDescent="0.25">
      <c r="A11" s="100" t="s">
        <v>253</v>
      </c>
      <c r="B11" s="102">
        <v>0</v>
      </c>
      <c r="C11" s="102">
        <v>160.85</v>
      </c>
      <c r="D11" s="102"/>
      <c r="E11" s="101">
        <f t="shared" si="5"/>
        <v>160.85</v>
      </c>
      <c r="F11" s="103" t="str">
        <f>IFERROR(D11/$D$10,"")</f>
        <v/>
      </c>
      <c r="G11" s="102"/>
      <c r="H11" s="101"/>
      <c r="I11" s="103"/>
    </row>
    <row r="12" spans="1:9" x14ac:dyDescent="0.25">
      <c r="A12" s="100" t="s">
        <v>254</v>
      </c>
      <c r="B12" s="102"/>
      <c r="C12" s="102">
        <v>2400</v>
      </c>
      <c r="D12" s="102"/>
      <c r="E12" s="101">
        <f t="shared" si="5"/>
        <v>2400</v>
      </c>
      <c r="F12" s="103" t="str">
        <f>IFERROR(D12/$D$11,"")</f>
        <v/>
      </c>
      <c r="G12" s="102"/>
      <c r="H12" s="101"/>
      <c r="I12" s="103"/>
    </row>
    <row r="13" spans="1:9" x14ac:dyDescent="0.25">
      <c r="A13" s="104" t="s">
        <v>255</v>
      </c>
      <c r="B13" s="107">
        <f t="shared" ref="B13" si="7">B11+B12</f>
        <v>0</v>
      </c>
      <c r="C13" s="107">
        <f>C11+C12</f>
        <v>2560.85</v>
      </c>
      <c r="D13" s="107">
        <f>D11+D12</f>
        <v>0</v>
      </c>
      <c r="E13" s="105">
        <f t="shared" si="5"/>
        <v>2560.85</v>
      </c>
      <c r="F13" s="106" t="str">
        <f>IFERROR(D13/$D$12,"")</f>
        <v/>
      </c>
      <c r="G13" s="107">
        <f>G11+G12</f>
        <v>0</v>
      </c>
      <c r="H13" s="105">
        <f>H11+H12</f>
        <v>0</v>
      </c>
      <c r="I13" s="106"/>
    </row>
    <row r="14" spans="1:9" ht="15.75" x14ac:dyDescent="0.25">
      <c r="A14" s="108" t="s">
        <v>256</v>
      </c>
      <c r="B14" s="109">
        <f>B7+B10+B13</f>
        <v>13399753</v>
      </c>
      <c r="C14" s="109">
        <f t="shared" ref="C14:E14" si="8">C7+C10+C13</f>
        <v>13402313.85</v>
      </c>
      <c r="D14" s="109">
        <f t="shared" si="8"/>
        <v>3286404.53</v>
      </c>
      <c r="E14" s="109">
        <f t="shared" si="8"/>
        <v>10115909.32</v>
      </c>
      <c r="F14" s="110" t="str">
        <f>IFERROR(D14/$D$13,"")</f>
        <v/>
      </c>
      <c r="G14" s="109">
        <f>G7+G10+G13</f>
        <v>2622976.2999999998</v>
      </c>
      <c r="H14" s="109">
        <f>H7+H10+H13</f>
        <v>663428.23000000021</v>
      </c>
      <c r="I14" s="110">
        <f t="shared" si="3"/>
        <v>0.25292955563494801</v>
      </c>
    </row>
    <row r="15" spans="1:9" x14ac:dyDescent="0.25">
      <c r="A15" s="1"/>
      <c r="B15" s="51"/>
      <c r="C15" s="51"/>
      <c r="D15" s="51"/>
      <c r="E15" s="54"/>
      <c r="F15" s="54"/>
    </row>
    <row r="16" spans="1:9" x14ac:dyDescent="0.25">
      <c r="A16" s="52"/>
      <c r="B16" s="53"/>
      <c r="C16" s="53"/>
      <c r="D16" s="53"/>
      <c r="E16" s="96"/>
      <c r="F16" s="97"/>
    </row>
  </sheetData>
  <mergeCells count="1">
    <mergeCell ref="A1:F1"/>
  </mergeCells>
  <pageMargins left="0.7" right="0.7" top="0.75" bottom="0.75" header="0.3" footer="0.3"/>
  <pageSetup paperSize="9" scale="5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55"/>
  <sheetViews>
    <sheetView showGridLines="0" topLeftCell="A49" workbookViewId="0">
      <selection activeCell="D7" sqref="D7"/>
    </sheetView>
  </sheetViews>
  <sheetFormatPr defaultRowHeight="15" x14ac:dyDescent="0.25"/>
  <cols>
    <col min="1" max="1" width="44" customWidth="1"/>
    <col min="2" max="6" width="15.7109375" customWidth="1"/>
  </cols>
  <sheetData>
    <row r="1" spans="1:6" ht="24" customHeight="1" x14ac:dyDescent="0.25">
      <c r="A1" s="129" t="s">
        <v>70</v>
      </c>
      <c r="B1" s="129"/>
      <c r="C1" s="129"/>
      <c r="D1" s="129"/>
      <c r="E1" s="129"/>
      <c r="F1" s="129"/>
    </row>
    <row r="2" spans="1:6" x14ac:dyDescent="0.25">
      <c r="A2" s="1"/>
    </row>
    <row r="3" spans="1:6" ht="60" customHeight="1" x14ac:dyDescent="0.25">
      <c r="A3" s="80" t="s">
        <v>184</v>
      </c>
      <c r="B3" s="81" t="s">
        <v>185</v>
      </c>
      <c r="C3" s="81" t="s">
        <v>186</v>
      </c>
      <c r="D3" s="81" t="s">
        <v>187</v>
      </c>
      <c r="E3" s="81" t="s">
        <v>188</v>
      </c>
      <c r="F3" s="82" t="s">
        <v>189</v>
      </c>
    </row>
    <row r="4" spans="1:6" ht="55.5" customHeight="1" x14ac:dyDescent="0.25">
      <c r="A4" s="83" t="s">
        <v>190</v>
      </c>
      <c r="B4" s="84">
        <f>SUM(B5:B7)</f>
        <v>124000</v>
      </c>
      <c r="C4" s="84">
        <f t="shared" ref="C4:F4" si="0">SUM(C5:C7)</f>
        <v>117806.5</v>
      </c>
      <c r="D4" s="84">
        <f t="shared" ref="D4:D55" si="1">B4-C4</f>
        <v>6193.5</v>
      </c>
      <c r="E4" s="85">
        <f t="shared" ref="E4:E55" si="2">C4/B4</f>
        <v>0.95005241935483875</v>
      </c>
      <c r="F4" s="86">
        <f t="shared" si="0"/>
        <v>0</v>
      </c>
    </row>
    <row r="5" spans="1:6" ht="55.5" customHeight="1" x14ac:dyDescent="0.25">
      <c r="A5" s="87" t="s">
        <v>191</v>
      </c>
      <c r="B5" s="88">
        <v>2000</v>
      </c>
      <c r="C5" s="88">
        <v>0</v>
      </c>
      <c r="D5" s="89">
        <f t="shared" si="1"/>
        <v>2000</v>
      </c>
      <c r="E5" s="90">
        <f t="shared" si="2"/>
        <v>0</v>
      </c>
      <c r="F5" s="91">
        <v>0</v>
      </c>
    </row>
    <row r="6" spans="1:6" ht="55.5" customHeight="1" x14ac:dyDescent="0.25">
      <c r="A6" s="87" t="s">
        <v>192</v>
      </c>
      <c r="B6" s="88">
        <v>2000</v>
      </c>
      <c r="C6" s="88">
        <v>0</v>
      </c>
      <c r="D6" s="89">
        <f t="shared" si="1"/>
        <v>2000</v>
      </c>
      <c r="E6" s="90">
        <f t="shared" si="2"/>
        <v>0</v>
      </c>
      <c r="F6" s="91">
        <v>0</v>
      </c>
    </row>
    <row r="7" spans="1:6" ht="55.5" customHeight="1" x14ac:dyDescent="0.25">
      <c r="A7" s="87" t="s">
        <v>193</v>
      </c>
      <c r="B7" s="88">
        <v>120000</v>
      </c>
      <c r="C7" s="88">
        <v>117806.5</v>
      </c>
      <c r="D7" s="89">
        <f t="shared" si="1"/>
        <v>2193.5</v>
      </c>
      <c r="E7" s="90">
        <f t="shared" si="2"/>
        <v>0.98172083333333338</v>
      </c>
      <c r="F7" s="91">
        <v>0</v>
      </c>
    </row>
    <row r="8" spans="1:6" ht="55.5" customHeight="1" x14ac:dyDescent="0.25">
      <c r="A8" s="83" t="s">
        <v>194</v>
      </c>
      <c r="B8" s="84">
        <f>SUM(B9:B9)</f>
        <v>150000</v>
      </c>
      <c r="C8" s="84">
        <f t="shared" ref="C8:F8" si="3">SUM(C9:C9)</f>
        <v>0</v>
      </c>
      <c r="D8" s="84">
        <f t="shared" si="1"/>
        <v>150000</v>
      </c>
      <c r="E8" s="85">
        <f t="shared" si="2"/>
        <v>0</v>
      </c>
      <c r="F8" s="86">
        <f t="shared" si="3"/>
        <v>0</v>
      </c>
    </row>
    <row r="9" spans="1:6" ht="55.5" customHeight="1" x14ac:dyDescent="0.25">
      <c r="A9" s="87" t="s">
        <v>195</v>
      </c>
      <c r="B9" s="88">
        <v>150000</v>
      </c>
      <c r="C9" s="88">
        <v>0</v>
      </c>
      <c r="D9" s="89">
        <f t="shared" si="1"/>
        <v>150000</v>
      </c>
      <c r="E9" s="90">
        <f t="shared" si="2"/>
        <v>0</v>
      </c>
      <c r="F9" s="91">
        <v>0</v>
      </c>
    </row>
    <row r="10" spans="1:6" ht="55.5" customHeight="1" x14ac:dyDescent="0.25">
      <c r="A10" s="83" t="s">
        <v>196</v>
      </c>
      <c r="B10" s="84">
        <f>SUM(B11:B21)</f>
        <v>666311</v>
      </c>
      <c r="C10" s="84">
        <f>SUM(C11:C21)</f>
        <v>38987.65</v>
      </c>
      <c r="D10" s="84">
        <f t="shared" si="1"/>
        <v>627323.35</v>
      </c>
      <c r="E10" s="85">
        <f t="shared" si="2"/>
        <v>5.8512691520926419E-2</v>
      </c>
      <c r="F10" s="86">
        <f>SUM(F11:F21)</f>
        <v>19885.490000000002</v>
      </c>
    </row>
    <row r="11" spans="1:6" ht="55.5" customHeight="1" x14ac:dyDescent="0.25">
      <c r="A11" s="87" t="s">
        <v>197</v>
      </c>
      <c r="B11" s="88">
        <v>36000</v>
      </c>
      <c r="C11" s="88">
        <v>0</v>
      </c>
      <c r="D11" s="89">
        <f t="shared" si="1"/>
        <v>36000</v>
      </c>
      <c r="E11" s="90">
        <f t="shared" si="2"/>
        <v>0</v>
      </c>
      <c r="F11" s="91">
        <v>0</v>
      </c>
    </row>
    <row r="12" spans="1:6" ht="55.5" customHeight="1" x14ac:dyDescent="0.25">
      <c r="A12" s="87" t="s">
        <v>198</v>
      </c>
      <c r="B12" s="88">
        <v>2000</v>
      </c>
      <c r="C12" s="88">
        <v>0</v>
      </c>
      <c r="D12" s="89">
        <f t="shared" si="1"/>
        <v>2000</v>
      </c>
      <c r="E12" s="90">
        <f t="shared" si="2"/>
        <v>0</v>
      </c>
      <c r="F12" s="91">
        <v>0</v>
      </c>
    </row>
    <row r="13" spans="1:6" ht="55.5" customHeight="1" x14ac:dyDescent="0.25">
      <c r="A13" s="87" t="s">
        <v>199</v>
      </c>
      <c r="B13" s="88">
        <v>2000</v>
      </c>
      <c r="C13" s="88">
        <v>0</v>
      </c>
      <c r="D13" s="89">
        <f t="shared" si="1"/>
        <v>2000</v>
      </c>
      <c r="E13" s="90">
        <f t="shared" si="2"/>
        <v>0</v>
      </c>
      <c r="F13" s="91">
        <v>0</v>
      </c>
    </row>
    <row r="14" spans="1:6" ht="55.5" customHeight="1" x14ac:dyDescent="0.25">
      <c r="A14" s="87" t="s">
        <v>200</v>
      </c>
      <c r="B14" s="88">
        <v>2311</v>
      </c>
      <c r="C14" s="88">
        <v>0</v>
      </c>
      <c r="D14" s="89">
        <f t="shared" si="1"/>
        <v>2311</v>
      </c>
      <c r="E14" s="90">
        <f t="shared" si="2"/>
        <v>0</v>
      </c>
      <c r="F14" s="91">
        <v>0</v>
      </c>
    </row>
    <row r="15" spans="1:6" ht="55.5" customHeight="1" x14ac:dyDescent="0.25">
      <c r="A15" s="87" t="s">
        <v>201</v>
      </c>
      <c r="B15" s="88">
        <v>100000</v>
      </c>
      <c r="C15" s="88">
        <v>0</v>
      </c>
      <c r="D15" s="89">
        <f t="shared" si="1"/>
        <v>100000</v>
      </c>
      <c r="E15" s="90">
        <f t="shared" si="2"/>
        <v>0</v>
      </c>
      <c r="F15" s="91">
        <v>0</v>
      </c>
    </row>
    <row r="16" spans="1:6" ht="55.5" customHeight="1" x14ac:dyDescent="0.25">
      <c r="A16" s="87" t="s">
        <v>202</v>
      </c>
      <c r="B16" s="88">
        <v>100000</v>
      </c>
      <c r="C16" s="88">
        <v>19102.16</v>
      </c>
      <c r="D16" s="89">
        <f t="shared" si="1"/>
        <v>80897.84</v>
      </c>
      <c r="E16" s="90">
        <f t="shared" si="2"/>
        <v>0.19102159999999999</v>
      </c>
      <c r="F16" s="91">
        <v>0</v>
      </c>
    </row>
    <row r="17" spans="1:6" ht="55.5" customHeight="1" x14ac:dyDescent="0.25">
      <c r="A17" s="87" t="s">
        <v>203</v>
      </c>
      <c r="B17" s="88">
        <v>70000</v>
      </c>
      <c r="C17" s="88">
        <v>19885.490000000002</v>
      </c>
      <c r="D17" s="89">
        <f t="shared" si="1"/>
        <v>50114.509999999995</v>
      </c>
      <c r="E17" s="90">
        <f t="shared" si="2"/>
        <v>0.28407842857142862</v>
      </c>
      <c r="F17" s="91">
        <v>19885.490000000002</v>
      </c>
    </row>
    <row r="18" spans="1:6" ht="55.5" customHeight="1" x14ac:dyDescent="0.25">
      <c r="A18" s="87" t="s">
        <v>204</v>
      </c>
      <c r="B18" s="88">
        <v>150000</v>
      </c>
      <c r="C18" s="88">
        <v>0</v>
      </c>
      <c r="D18" s="89">
        <f t="shared" si="1"/>
        <v>150000</v>
      </c>
      <c r="E18" s="90">
        <f t="shared" si="2"/>
        <v>0</v>
      </c>
      <c r="F18" s="91">
        <v>0</v>
      </c>
    </row>
    <row r="19" spans="1:6" ht="55.5" customHeight="1" x14ac:dyDescent="0.25">
      <c r="A19" s="87" t="s">
        <v>205</v>
      </c>
      <c r="B19" s="88">
        <v>2000</v>
      </c>
      <c r="C19" s="88">
        <v>0</v>
      </c>
      <c r="D19" s="89">
        <f t="shared" si="1"/>
        <v>2000</v>
      </c>
      <c r="E19" s="90">
        <f t="shared" si="2"/>
        <v>0</v>
      </c>
      <c r="F19" s="91">
        <v>0</v>
      </c>
    </row>
    <row r="20" spans="1:6" ht="55.5" customHeight="1" x14ac:dyDescent="0.25">
      <c r="A20" s="87" t="s">
        <v>206</v>
      </c>
      <c r="B20" s="88">
        <v>150000</v>
      </c>
      <c r="C20" s="88">
        <v>0</v>
      </c>
      <c r="D20" s="89">
        <f t="shared" si="1"/>
        <v>150000</v>
      </c>
      <c r="E20" s="90">
        <f t="shared" si="2"/>
        <v>0</v>
      </c>
      <c r="F20" s="91">
        <v>0</v>
      </c>
    </row>
    <row r="21" spans="1:6" ht="55.5" customHeight="1" x14ac:dyDescent="0.25">
      <c r="A21" s="87" t="s">
        <v>207</v>
      </c>
      <c r="B21" s="88">
        <v>52000</v>
      </c>
      <c r="C21" s="88">
        <v>0</v>
      </c>
      <c r="D21" s="89">
        <f t="shared" si="1"/>
        <v>52000</v>
      </c>
      <c r="E21" s="90">
        <f t="shared" si="2"/>
        <v>0</v>
      </c>
      <c r="F21" s="91">
        <v>0</v>
      </c>
    </row>
    <row r="22" spans="1:6" ht="55.5" customHeight="1" x14ac:dyDescent="0.25">
      <c r="A22" s="83" t="s">
        <v>208</v>
      </c>
      <c r="B22" s="84">
        <f>SUM(B23:B24)</f>
        <v>80000</v>
      </c>
      <c r="C22" s="84">
        <f t="shared" ref="C22:F22" si="4">SUM(C23:C24)</f>
        <v>0</v>
      </c>
      <c r="D22" s="84">
        <f t="shared" si="1"/>
        <v>80000</v>
      </c>
      <c r="E22" s="85">
        <f t="shared" si="2"/>
        <v>0</v>
      </c>
      <c r="F22" s="86">
        <f t="shared" si="4"/>
        <v>0</v>
      </c>
    </row>
    <row r="23" spans="1:6" ht="55.5" customHeight="1" x14ac:dyDescent="0.25">
      <c r="A23" s="87" t="s">
        <v>209</v>
      </c>
      <c r="B23" s="88">
        <v>50000</v>
      </c>
      <c r="C23" s="88">
        <v>0</v>
      </c>
      <c r="D23" s="89">
        <f t="shared" si="1"/>
        <v>50000</v>
      </c>
      <c r="E23" s="90">
        <f t="shared" si="2"/>
        <v>0</v>
      </c>
      <c r="F23" s="91">
        <v>0</v>
      </c>
    </row>
    <row r="24" spans="1:6" ht="55.5" customHeight="1" x14ac:dyDescent="0.25">
      <c r="A24" s="87" t="s">
        <v>210</v>
      </c>
      <c r="B24" s="88">
        <v>30000</v>
      </c>
      <c r="C24" s="88">
        <v>0</v>
      </c>
      <c r="D24" s="89">
        <f t="shared" si="1"/>
        <v>30000</v>
      </c>
      <c r="E24" s="90">
        <f t="shared" si="2"/>
        <v>0</v>
      </c>
      <c r="F24" s="91">
        <v>0</v>
      </c>
    </row>
    <row r="25" spans="1:6" ht="55.5" customHeight="1" x14ac:dyDescent="0.25">
      <c r="A25" s="83" t="s">
        <v>211</v>
      </c>
      <c r="B25" s="84">
        <f>SUM(B26:B27)</f>
        <v>105000</v>
      </c>
      <c r="C25" s="84">
        <f t="shared" ref="C25:F25" si="5">SUM(C26:C27)</f>
        <v>0</v>
      </c>
      <c r="D25" s="84">
        <f t="shared" si="1"/>
        <v>105000</v>
      </c>
      <c r="E25" s="85">
        <f t="shared" si="2"/>
        <v>0</v>
      </c>
      <c r="F25" s="86">
        <f t="shared" si="5"/>
        <v>0</v>
      </c>
    </row>
    <row r="26" spans="1:6" ht="55.5" customHeight="1" x14ac:dyDescent="0.25">
      <c r="A26" s="87" t="s">
        <v>212</v>
      </c>
      <c r="B26" s="88">
        <v>80000</v>
      </c>
      <c r="C26" s="88">
        <v>0</v>
      </c>
      <c r="D26" s="89">
        <f t="shared" si="1"/>
        <v>80000</v>
      </c>
      <c r="E26" s="90">
        <f t="shared" si="2"/>
        <v>0</v>
      </c>
      <c r="F26" s="91">
        <v>0</v>
      </c>
    </row>
    <row r="27" spans="1:6" ht="55.5" customHeight="1" x14ac:dyDescent="0.25">
      <c r="A27" s="87" t="s">
        <v>213</v>
      </c>
      <c r="B27" s="88">
        <v>25000</v>
      </c>
      <c r="C27" s="88">
        <v>0</v>
      </c>
      <c r="D27" s="89">
        <f t="shared" si="1"/>
        <v>25000</v>
      </c>
      <c r="E27" s="90">
        <f t="shared" si="2"/>
        <v>0</v>
      </c>
      <c r="F27" s="91">
        <v>0</v>
      </c>
    </row>
    <row r="28" spans="1:6" ht="55.5" customHeight="1" x14ac:dyDescent="0.25">
      <c r="A28" s="83" t="s">
        <v>214</v>
      </c>
      <c r="B28" s="84">
        <f>SUM(B29:B35)</f>
        <v>912000</v>
      </c>
      <c r="C28" s="84">
        <f>SUM(C29:C35)</f>
        <v>150000</v>
      </c>
      <c r="D28" s="84">
        <f t="shared" si="1"/>
        <v>762000</v>
      </c>
      <c r="E28" s="85">
        <f t="shared" si="2"/>
        <v>0.16447368421052633</v>
      </c>
      <c r="F28" s="86">
        <f>SUM(F29:F35)</f>
        <v>150000</v>
      </c>
    </row>
    <row r="29" spans="1:6" ht="55.5" customHeight="1" x14ac:dyDescent="0.25">
      <c r="A29" s="87" t="s">
        <v>215</v>
      </c>
      <c r="B29" s="88">
        <v>200000</v>
      </c>
      <c r="C29" s="88">
        <v>150000</v>
      </c>
      <c r="D29" s="89">
        <f t="shared" si="1"/>
        <v>50000</v>
      </c>
      <c r="E29" s="90">
        <f t="shared" si="2"/>
        <v>0.75</v>
      </c>
      <c r="F29" s="91">
        <v>150000</v>
      </c>
    </row>
    <row r="30" spans="1:6" ht="55.5" customHeight="1" x14ac:dyDescent="0.25">
      <c r="A30" s="87" t="s">
        <v>216</v>
      </c>
      <c r="B30" s="88">
        <v>150000</v>
      </c>
      <c r="C30" s="88">
        <v>0</v>
      </c>
      <c r="D30" s="89">
        <f t="shared" si="1"/>
        <v>150000</v>
      </c>
      <c r="E30" s="90">
        <f t="shared" si="2"/>
        <v>0</v>
      </c>
      <c r="F30" s="91">
        <v>0</v>
      </c>
    </row>
    <row r="31" spans="1:6" ht="55.5" customHeight="1" x14ac:dyDescent="0.25">
      <c r="A31" s="87" t="s">
        <v>217</v>
      </c>
      <c r="B31" s="88">
        <v>300000</v>
      </c>
      <c r="C31" s="88">
        <v>0</v>
      </c>
      <c r="D31" s="89">
        <f t="shared" si="1"/>
        <v>300000</v>
      </c>
      <c r="E31" s="90">
        <f t="shared" si="2"/>
        <v>0</v>
      </c>
      <c r="F31" s="91">
        <v>0</v>
      </c>
    </row>
    <row r="32" spans="1:6" ht="55.5" customHeight="1" x14ac:dyDescent="0.25">
      <c r="A32" s="87" t="s">
        <v>218</v>
      </c>
      <c r="B32" s="88">
        <v>2000</v>
      </c>
      <c r="C32" s="88">
        <v>0</v>
      </c>
      <c r="D32" s="89">
        <f t="shared" si="1"/>
        <v>2000</v>
      </c>
      <c r="E32" s="90">
        <f t="shared" si="2"/>
        <v>0</v>
      </c>
      <c r="F32" s="91">
        <v>0</v>
      </c>
    </row>
    <row r="33" spans="1:6" ht="55.5" customHeight="1" x14ac:dyDescent="0.25">
      <c r="A33" s="87" t="s">
        <v>219</v>
      </c>
      <c r="B33" s="88">
        <v>100000</v>
      </c>
      <c r="C33" s="88">
        <v>0</v>
      </c>
      <c r="D33" s="89">
        <f t="shared" si="1"/>
        <v>100000</v>
      </c>
      <c r="E33" s="90">
        <f t="shared" si="2"/>
        <v>0</v>
      </c>
      <c r="F33" s="91">
        <v>0</v>
      </c>
    </row>
    <row r="34" spans="1:6" ht="55.5" customHeight="1" x14ac:dyDescent="0.25">
      <c r="A34" s="87" t="s">
        <v>220</v>
      </c>
      <c r="B34" s="88">
        <v>65000</v>
      </c>
      <c r="C34" s="88">
        <v>0</v>
      </c>
      <c r="D34" s="89">
        <f t="shared" si="1"/>
        <v>65000</v>
      </c>
      <c r="E34" s="90">
        <f t="shared" si="2"/>
        <v>0</v>
      </c>
      <c r="F34" s="91">
        <v>0</v>
      </c>
    </row>
    <row r="35" spans="1:6" ht="55.5" customHeight="1" x14ac:dyDescent="0.25">
      <c r="A35" s="87" t="s">
        <v>221</v>
      </c>
      <c r="B35" s="88">
        <v>95000</v>
      </c>
      <c r="C35" s="88">
        <v>0</v>
      </c>
      <c r="D35" s="89">
        <f t="shared" si="1"/>
        <v>95000</v>
      </c>
      <c r="E35" s="90">
        <f t="shared" si="2"/>
        <v>0</v>
      </c>
      <c r="F35" s="91">
        <v>0</v>
      </c>
    </row>
    <row r="36" spans="1:6" ht="55.5" customHeight="1" x14ac:dyDescent="0.25">
      <c r="A36" s="83" t="s">
        <v>222</v>
      </c>
      <c r="B36" s="84">
        <f>SUM(B37:B40)</f>
        <v>150000</v>
      </c>
      <c r="C36" s="84">
        <f t="shared" ref="C36:F36" si="6">SUM(C37:C40)</f>
        <v>0</v>
      </c>
      <c r="D36" s="84">
        <f t="shared" si="1"/>
        <v>150000</v>
      </c>
      <c r="E36" s="85">
        <f t="shared" si="2"/>
        <v>0</v>
      </c>
      <c r="F36" s="86">
        <f t="shared" si="6"/>
        <v>0</v>
      </c>
    </row>
    <row r="37" spans="1:6" ht="55.5" customHeight="1" x14ac:dyDescent="0.25">
      <c r="A37" s="87" t="s">
        <v>223</v>
      </c>
      <c r="B37" s="88">
        <v>35000</v>
      </c>
      <c r="C37" s="88">
        <v>0</v>
      </c>
      <c r="D37" s="89">
        <f t="shared" si="1"/>
        <v>35000</v>
      </c>
      <c r="E37" s="90">
        <f t="shared" si="2"/>
        <v>0</v>
      </c>
      <c r="F37" s="91">
        <v>0</v>
      </c>
    </row>
    <row r="38" spans="1:6" ht="55.5" customHeight="1" x14ac:dyDescent="0.25">
      <c r="A38" s="87" t="s">
        <v>224</v>
      </c>
      <c r="B38" s="88">
        <v>60000</v>
      </c>
      <c r="C38" s="88">
        <v>0</v>
      </c>
      <c r="D38" s="89">
        <f t="shared" si="1"/>
        <v>60000</v>
      </c>
      <c r="E38" s="90">
        <f t="shared" si="2"/>
        <v>0</v>
      </c>
      <c r="F38" s="91">
        <v>0</v>
      </c>
    </row>
    <row r="39" spans="1:6" ht="55.5" customHeight="1" x14ac:dyDescent="0.25">
      <c r="A39" s="87" t="s">
        <v>225</v>
      </c>
      <c r="B39" s="88">
        <v>5000</v>
      </c>
      <c r="C39" s="88">
        <v>0</v>
      </c>
      <c r="D39" s="89">
        <f t="shared" si="1"/>
        <v>5000</v>
      </c>
      <c r="E39" s="90">
        <f t="shared" si="2"/>
        <v>0</v>
      </c>
      <c r="F39" s="91">
        <v>0</v>
      </c>
    </row>
    <row r="40" spans="1:6" ht="55.5" customHeight="1" x14ac:dyDescent="0.25">
      <c r="A40" s="87" t="s">
        <v>226</v>
      </c>
      <c r="B40" s="88">
        <v>50000</v>
      </c>
      <c r="C40" s="88">
        <v>0</v>
      </c>
      <c r="D40" s="89">
        <f t="shared" si="1"/>
        <v>50000</v>
      </c>
      <c r="E40" s="90">
        <f t="shared" si="2"/>
        <v>0</v>
      </c>
      <c r="F40" s="91">
        <v>0</v>
      </c>
    </row>
    <row r="41" spans="1:6" ht="55.5" customHeight="1" x14ac:dyDescent="0.25">
      <c r="A41" s="83" t="s">
        <v>227</v>
      </c>
      <c r="B41" s="84">
        <f>SUM(B42:B42)</f>
        <v>150000</v>
      </c>
      <c r="C41" s="84">
        <f t="shared" ref="C41:F41" si="7">SUM(C42:C42)</f>
        <v>69955</v>
      </c>
      <c r="D41" s="84">
        <f t="shared" si="1"/>
        <v>80045</v>
      </c>
      <c r="E41" s="85">
        <f t="shared" si="2"/>
        <v>0.46636666666666665</v>
      </c>
      <c r="F41" s="86">
        <f t="shared" si="7"/>
        <v>69955</v>
      </c>
    </row>
    <row r="42" spans="1:6" ht="55.5" customHeight="1" x14ac:dyDescent="0.25">
      <c r="A42" s="87" t="s">
        <v>228</v>
      </c>
      <c r="B42" s="88">
        <v>150000</v>
      </c>
      <c r="C42" s="88">
        <v>69955</v>
      </c>
      <c r="D42" s="89">
        <f t="shared" si="1"/>
        <v>80045</v>
      </c>
      <c r="E42" s="90">
        <f t="shared" si="2"/>
        <v>0.46636666666666665</v>
      </c>
      <c r="F42" s="92">
        <v>69955</v>
      </c>
    </row>
    <row r="43" spans="1:6" ht="55.5" customHeight="1" x14ac:dyDescent="0.25">
      <c r="A43" s="83" t="s">
        <v>229</v>
      </c>
      <c r="B43" s="84">
        <f>SUM(B44:B45)</f>
        <v>300000</v>
      </c>
      <c r="C43" s="84">
        <f t="shared" ref="C43:F43" si="8">SUM(C44:C45)</f>
        <v>0</v>
      </c>
      <c r="D43" s="84">
        <f t="shared" si="1"/>
        <v>300000</v>
      </c>
      <c r="E43" s="85">
        <f t="shared" si="2"/>
        <v>0</v>
      </c>
      <c r="F43" s="86">
        <f t="shared" si="8"/>
        <v>0</v>
      </c>
    </row>
    <row r="44" spans="1:6" ht="55.5" customHeight="1" x14ac:dyDescent="0.25">
      <c r="A44" s="87" t="s">
        <v>230</v>
      </c>
      <c r="B44" s="88">
        <v>150000</v>
      </c>
      <c r="C44" s="88">
        <v>0</v>
      </c>
      <c r="D44" s="89">
        <f t="shared" si="1"/>
        <v>150000</v>
      </c>
      <c r="E44" s="90">
        <f t="shared" si="2"/>
        <v>0</v>
      </c>
      <c r="F44" s="91">
        <v>0</v>
      </c>
    </row>
    <row r="45" spans="1:6" ht="55.5" customHeight="1" x14ac:dyDescent="0.25">
      <c r="A45" s="87" t="s">
        <v>231</v>
      </c>
      <c r="B45" s="88">
        <v>150000</v>
      </c>
      <c r="C45" s="88">
        <v>0</v>
      </c>
      <c r="D45" s="89">
        <f t="shared" si="1"/>
        <v>150000</v>
      </c>
      <c r="E45" s="90">
        <f t="shared" si="2"/>
        <v>0</v>
      </c>
      <c r="F45" s="91">
        <v>0</v>
      </c>
    </row>
    <row r="46" spans="1:6" ht="55.5" customHeight="1" x14ac:dyDescent="0.25">
      <c r="A46" s="83" t="s">
        <v>232</v>
      </c>
      <c r="B46" s="84">
        <f>SUM(B47:B51)</f>
        <v>530000</v>
      </c>
      <c r="C46" s="84">
        <f t="shared" ref="C46:F46" si="9">SUM(C47:C51)</f>
        <v>59588.1</v>
      </c>
      <c r="D46" s="84">
        <f t="shared" si="1"/>
        <v>470411.9</v>
      </c>
      <c r="E46" s="85">
        <f t="shared" si="2"/>
        <v>0.11243037735849057</v>
      </c>
      <c r="F46" s="86">
        <f t="shared" si="9"/>
        <v>59588.1</v>
      </c>
    </row>
    <row r="47" spans="1:6" ht="55.5" customHeight="1" x14ac:dyDescent="0.25">
      <c r="A47" s="87" t="s">
        <v>233</v>
      </c>
      <c r="B47" s="88">
        <v>113693.39</v>
      </c>
      <c r="C47" s="88">
        <v>0</v>
      </c>
      <c r="D47" s="89">
        <f t="shared" si="1"/>
        <v>113693.39</v>
      </c>
      <c r="E47" s="90">
        <f t="shared" si="2"/>
        <v>0</v>
      </c>
      <c r="F47" s="91">
        <v>0</v>
      </c>
    </row>
    <row r="48" spans="1:6" ht="55.5" customHeight="1" x14ac:dyDescent="0.25">
      <c r="A48" s="87" t="s">
        <v>234</v>
      </c>
      <c r="B48" s="88">
        <v>286306.61</v>
      </c>
      <c r="C48" s="88">
        <v>0</v>
      </c>
      <c r="D48" s="89">
        <f t="shared" si="1"/>
        <v>286306.61</v>
      </c>
      <c r="E48" s="90">
        <f t="shared" si="2"/>
        <v>0</v>
      </c>
      <c r="F48" s="91">
        <v>0</v>
      </c>
    </row>
    <row r="49" spans="1:6" ht="55.5" customHeight="1" x14ac:dyDescent="0.25">
      <c r="A49" s="87" t="s">
        <v>235</v>
      </c>
      <c r="B49" s="88">
        <v>30000</v>
      </c>
      <c r="C49" s="88">
        <v>20000</v>
      </c>
      <c r="D49" s="89">
        <f t="shared" si="1"/>
        <v>10000</v>
      </c>
      <c r="E49" s="90">
        <f t="shared" si="2"/>
        <v>0.66666666666666663</v>
      </c>
      <c r="F49" s="91">
        <v>20000</v>
      </c>
    </row>
    <row r="50" spans="1:6" ht="55.5" customHeight="1" x14ac:dyDescent="0.25">
      <c r="A50" s="87" t="s">
        <v>236</v>
      </c>
      <c r="B50" s="88">
        <v>50000</v>
      </c>
      <c r="C50" s="88">
        <v>39588.1</v>
      </c>
      <c r="D50" s="89">
        <f t="shared" si="1"/>
        <v>10411.900000000001</v>
      </c>
      <c r="E50" s="90">
        <f t="shared" si="2"/>
        <v>0.79176199999999997</v>
      </c>
      <c r="F50" s="91">
        <v>39588.1</v>
      </c>
    </row>
    <row r="51" spans="1:6" ht="55.5" customHeight="1" x14ac:dyDescent="0.25">
      <c r="A51" s="87" t="s">
        <v>237</v>
      </c>
      <c r="B51" s="88">
        <v>50000</v>
      </c>
      <c r="C51" s="88">
        <v>0</v>
      </c>
      <c r="D51" s="89">
        <f t="shared" si="1"/>
        <v>50000</v>
      </c>
      <c r="E51" s="90">
        <f t="shared" si="2"/>
        <v>0</v>
      </c>
      <c r="F51" s="91">
        <v>0</v>
      </c>
    </row>
    <row r="52" spans="1:6" ht="55.5" customHeight="1" x14ac:dyDescent="0.25">
      <c r="A52" s="83" t="s">
        <v>238</v>
      </c>
      <c r="B52" s="84">
        <f>SUM(B53:B54)</f>
        <v>40000</v>
      </c>
      <c r="C52" s="84">
        <f t="shared" ref="C52:F52" si="10">SUM(C53:C54)</f>
        <v>15000</v>
      </c>
      <c r="D52" s="84">
        <f t="shared" si="1"/>
        <v>25000</v>
      </c>
      <c r="E52" s="85">
        <f t="shared" si="2"/>
        <v>0.375</v>
      </c>
      <c r="F52" s="86">
        <f t="shared" si="10"/>
        <v>15000</v>
      </c>
    </row>
    <row r="53" spans="1:6" ht="55.5" customHeight="1" x14ac:dyDescent="0.25">
      <c r="A53" s="87" t="s">
        <v>239</v>
      </c>
      <c r="B53" s="88">
        <v>20000</v>
      </c>
      <c r="C53" s="88">
        <v>0</v>
      </c>
      <c r="D53" s="89">
        <f t="shared" si="1"/>
        <v>20000</v>
      </c>
      <c r="E53" s="90">
        <f t="shared" si="2"/>
        <v>0</v>
      </c>
      <c r="F53" s="91">
        <v>0</v>
      </c>
    </row>
    <row r="54" spans="1:6" ht="55.5" customHeight="1" x14ac:dyDescent="0.25">
      <c r="A54" s="87" t="s">
        <v>240</v>
      </c>
      <c r="B54" s="88">
        <v>20000</v>
      </c>
      <c r="C54" s="88">
        <v>15000</v>
      </c>
      <c r="D54" s="89">
        <f t="shared" si="1"/>
        <v>5000</v>
      </c>
      <c r="E54" s="90">
        <f t="shared" si="2"/>
        <v>0.75</v>
      </c>
      <c r="F54" s="91">
        <v>15000</v>
      </c>
    </row>
    <row r="55" spans="1:6" ht="55.5" customHeight="1" x14ac:dyDescent="0.25">
      <c r="A55" s="93" t="s">
        <v>241</v>
      </c>
      <c r="B55" s="94">
        <f>B4+B8+B10+B22+B25+B28+B36+B41+B43+B46+B52</f>
        <v>3207311</v>
      </c>
      <c r="C55" s="94">
        <f>C4+C8+C10+C22+C25+C28+C36+C41+C43+C46+C52</f>
        <v>451337.25</v>
      </c>
      <c r="D55" s="94">
        <f t="shared" si="1"/>
        <v>2755973.75</v>
      </c>
      <c r="E55" s="95">
        <f t="shared" si="2"/>
        <v>0.14072138623289104</v>
      </c>
      <c r="F55" s="86">
        <f>F4+F8+F10+F22+F25+F28+F36+F41+F43+F46+F52</f>
        <v>314428.58999999997</v>
      </c>
    </row>
  </sheetData>
  <mergeCells count="1">
    <mergeCell ref="A1:F1"/>
  </mergeCells>
  <pageMargins left="0.7" right="0.7" top="0.75" bottom="0.75" header="0.3" footer="0.3"/>
  <pageSetup paperSize="9" scale="71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9517C-D51A-499B-860E-B3AC87E84ECF}">
  <dimension ref="A1:H363"/>
  <sheetViews>
    <sheetView workbookViewId="0">
      <selection activeCell="G14" sqref="G14"/>
    </sheetView>
  </sheetViews>
  <sheetFormatPr defaultRowHeight="15" x14ac:dyDescent="0.25"/>
  <cols>
    <col min="1" max="1" width="3.28515625" style="117" customWidth="1"/>
    <col min="2" max="2" width="36" style="117" bestFit="1" customWidth="1"/>
    <col min="3" max="3" width="8.85546875" style="117" bestFit="1" customWidth="1"/>
    <col min="4" max="4" width="35.28515625" style="117" customWidth="1"/>
    <col min="5" max="5" width="8.140625" style="117" bestFit="1" customWidth="1"/>
    <col min="6" max="6" width="10.5703125" style="117" bestFit="1" customWidth="1"/>
    <col min="7" max="7" width="71.7109375" style="117" bestFit="1" customWidth="1"/>
    <col min="8" max="8" width="9.85546875" style="117" bestFit="1" customWidth="1"/>
    <col min="9" max="16384" width="9.140625" style="117"/>
  </cols>
  <sheetData>
    <row r="1" spans="1:8" x14ac:dyDescent="0.25">
      <c r="A1" s="119"/>
      <c r="B1" s="120" t="s">
        <v>257</v>
      </c>
      <c r="C1" s="120"/>
      <c r="D1" s="120"/>
      <c r="E1" s="120"/>
      <c r="F1" s="120"/>
      <c r="G1" s="120"/>
      <c r="H1" s="121">
        <v>209425.28</v>
      </c>
    </row>
    <row r="2" spans="1:8" x14ac:dyDescent="0.25">
      <c r="A2" s="119"/>
      <c r="B2" s="122" t="s">
        <v>258</v>
      </c>
      <c r="C2" s="123" t="s">
        <v>259</v>
      </c>
      <c r="D2" s="124" t="s">
        <v>260</v>
      </c>
      <c r="E2" s="125" t="s">
        <v>261</v>
      </c>
      <c r="F2" s="124" t="s">
        <v>262</v>
      </c>
      <c r="G2" s="124" t="s">
        <v>263</v>
      </c>
      <c r="H2" s="126">
        <v>25</v>
      </c>
    </row>
    <row r="3" spans="1:8" x14ac:dyDescent="0.25">
      <c r="A3" s="119"/>
      <c r="B3" s="122" t="s">
        <v>258</v>
      </c>
      <c r="C3" s="122" t="s">
        <v>259</v>
      </c>
      <c r="D3" s="122" t="s">
        <v>260</v>
      </c>
      <c r="E3" s="122" t="s">
        <v>261</v>
      </c>
      <c r="F3" s="122" t="s">
        <v>264</v>
      </c>
      <c r="G3" s="122" t="s">
        <v>263</v>
      </c>
      <c r="H3" s="127">
        <v>40</v>
      </c>
    </row>
    <row r="4" spans="1:8" x14ac:dyDescent="0.25">
      <c r="A4" s="119"/>
      <c r="B4" s="122" t="s">
        <v>258</v>
      </c>
      <c r="C4" s="123" t="s">
        <v>259</v>
      </c>
      <c r="D4" s="124" t="s">
        <v>260</v>
      </c>
      <c r="E4" s="125" t="s">
        <v>261</v>
      </c>
      <c r="F4" s="124" t="s">
        <v>265</v>
      </c>
      <c r="G4" s="124" t="s">
        <v>263</v>
      </c>
      <c r="H4" s="126">
        <v>10</v>
      </c>
    </row>
    <row r="5" spans="1:8" x14ac:dyDescent="0.25">
      <c r="A5" s="119"/>
      <c r="B5" s="122" t="s">
        <v>266</v>
      </c>
      <c r="C5" s="123" t="s">
        <v>259</v>
      </c>
      <c r="D5" s="124" t="s">
        <v>267</v>
      </c>
      <c r="E5" s="125" t="s">
        <v>261</v>
      </c>
      <c r="F5" s="124" t="s">
        <v>268</v>
      </c>
      <c r="G5" s="124" t="s">
        <v>269</v>
      </c>
      <c r="H5" s="126">
        <v>14232.8</v>
      </c>
    </row>
    <row r="6" spans="1:8" x14ac:dyDescent="0.25">
      <c r="A6" s="119"/>
      <c r="B6" s="122" t="s">
        <v>270</v>
      </c>
      <c r="C6" s="123" t="s">
        <v>271</v>
      </c>
      <c r="D6" s="124" t="s">
        <v>272</v>
      </c>
      <c r="E6" s="125" t="s">
        <v>261</v>
      </c>
      <c r="F6" s="124" t="s">
        <v>273</v>
      </c>
      <c r="G6" s="124" t="s">
        <v>274</v>
      </c>
      <c r="H6" s="126">
        <v>758.68</v>
      </c>
    </row>
    <row r="7" spans="1:8" x14ac:dyDescent="0.25">
      <c r="A7" s="119"/>
      <c r="B7" s="122" t="s">
        <v>266</v>
      </c>
      <c r="C7" s="123" t="s">
        <v>271</v>
      </c>
      <c r="D7" s="124" t="s">
        <v>275</v>
      </c>
      <c r="E7" s="125" t="s">
        <v>261</v>
      </c>
      <c r="F7" s="124" t="s">
        <v>276</v>
      </c>
      <c r="G7" s="124" t="s">
        <v>269</v>
      </c>
      <c r="H7" s="126">
        <v>11752.23</v>
      </c>
    </row>
    <row r="8" spans="1:8" x14ac:dyDescent="0.25">
      <c r="A8" s="119"/>
      <c r="B8" s="122" t="s">
        <v>277</v>
      </c>
      <c r="C8" s="123" t="s">
        <v>271</v>
      </c>
      <c r="D8" s="124" t="s">
        <v>272</v>
      </c>
      <c r="E8" s="125" t="s">
        <v>261</v>
      </c>
      <c r="F8" s="124" t="s">
        <v>278</v>
      </c>
      <c r="G8" s="124" t="s">
        <v>279</v>
      </c>
      <c r="H8" s="126">
        <v>696.75</v>
      </c>
    </row>
    <row r="9" spans="1:8" x14ac:dyDescent="0.25">
      <c r="A9" s="119"/>
      <c r="B9" s="122" t="s">
        <v>280</v>
      </c>
      <c r="C9" s="123" t="s">
        <v>271</v>
      </c>
      <c r="D9" s="124" t="s">
        <v>272</v>
      </c>
      <c r="E9" s="125" t="s">
        <v>261</v>
      </c>
      <c r="F9" s="124" t="s">
        <v>281</v>
      </c>
      <c r="G9" s="124" t="s">
        <v>282</v>
      </c>
      <c r="H9" s="126">
        <v>72.62</v>
      </c>
    </row>
    <row r="10" spans="1:8" x14ac:dyDescent="0.25">
      <c r="A10" s="119"/>
      <c r="B10" s="122" t="s">
        <v>283</v>
      </c>
      <c r="C10" s="123" t="s">
        <v>271</v>
      </c>
      <c r="D10" s="124" t="s">
        <v>284</v>
      </c>
      <c r="E10" s="125" t="s">
        <v>261</v>
      </c>
      <c r="F10" s="124" t="s">
        <v>285</v>
      </c>
      <c r="G10" s="124" t="s">
        <v>286</v>
      </c>
      <c r="H10" s="126">
        <v>445.31</v>
      </c>
    </row>
    <row r="11" spans="1:8" x14ac:dyDescent="0.25">
      <c r="A11" s="119"/>
      <c r="B11" s="122" t="s">
        <v>287</v>
      </c>
      <c r="C11" s="123" t="s">
        <v>271</v>
      </c>
      <c r="D11" s="124" t="s">
        <v>272</v>
      </c>
      <c r="E11" s="125" t="s">
        <v>261</v>
      </c>
      <c r="F11" s="124" t="s">
        <v>288</v>
      </c>
      <c r="G11" s="124" t="s">
        <v>289</v>
      </c>
      <c r="H11" s="126">
        <v>63.99</v>
      </c>
    </row>
    <row r="12" spans="1:8" x14ac:dyDescent="0.25">
      <c r="A12" s="119"/>
      <c r="B12" s="122" t="s">
        <v>290</v>
      </c>
      <c r="C12" s="123" t="s">
        <v>271</v>
      </c>
      <c r="D12" s="124" t="s">
        <v>291</v>
      </c>
      <c r="E12" s="125" t="s">
        <v>261</v>
      </c>
      <c r="F12" s="124" t="s">
        <v>292</v>
      </c>
      <c r="G12" s="124" t="s">
        <v>293</v>
      </c>
      <c r="H12" s="126">
        <v>427.3</v>
      </c>
    </row>
    <row r="13" spans="1:8" x14ac:dyDescent="0.25">
      <c r="A13" s="119"/>
      <c r="B13" s="122" t="s">
        <v>294</v>
      </c>
      <c r="C13" s="123" t="s">
        <v>271</v>
      </c>
      <c r="D13" s="124" t="s">
        <v>295</v>
      </c>
      <c r="E13" s="125" t="s">
        <v>261</v>
      </c>
      <c r="F13" s="124" t="s">
        <v>296</v>
      </c>
      <c r="G13" s="124" t="s">
        <v>297</v>
      </c>
      <c r="H13" s="126">
        <v>540</v>
      </c>
    </row>
    <row r="14" spans="1:8" x14ac:dyDescent="0.25">
      <c r="A14" s="119"/>
      <c r="B14" s="122" t="s">
        <v>294</v>
      </c>
      <c r="C14" s="123" t="s">
        <v>271</v>
      </c>
      <c r="D14" s="124" t="s">
        <v>295</v>
      </c>
      <c r="E14" s="125" t="s">
        <v>261</v>
      </c>
      <c r="F14" s="124" t="s">
        <v>298</v>
      </c>
      <c r="G14" s="124" t="s">
        <v>299</v>
      </c>
      <c r="H14" s="126">
        <v>360</v>
      </c>
    </row>
    <row r="15" spans="1:8" x14ac:dyDescent="0.25">
      <c r="A15" s="119"/>
      <c r="B15" s="122" t="s">
        <v>300</v>
      </c>
      <c r="C15" s="123" t="s">
        <v>271</v>
      </c>
      <c r="D15" s="124" t="s">
        <v>301</v>
      </c>
      <c r="E15" s="125" t="s">
        <v>261</v>
      </c>
      <c r="F15" s="124" t="s">
        <v>302</v>
      </c>
      <c r="G15" s="124" t="s">
        <v>303</v>
      </c>
      <c r="H15" s="126">
        <v>230</v>
      </c>
    </row>
    <row r="16" spans="1:8" x14ac:dyDescent="0.25">
      <c r="A16" s="119"/>
      <c r="B16" s="122" t="s">
        <v>280</v>
      </c>
      <c r="C16" s="123" t="s">
        <v>271</v>
      </c>
      <c r="D16" s="124" t="s">
        <v>272</v>
      </c>
      <c r="E16" s="125" t="s">
        <v>261</v>
      </c>
      <c r="F16" s="124" t="s">
        <v>304</v>
      </c>
      <c r="G16" s="124" t="s">
        <v>282</v>
      </c>
      <c r="H16" s="126">
        <v>26.74</v>
      </c>
    </row>
    <row r="17" spans="1:8" x14ac:dyDescent="0.25">
      <c r="A17" s="119"/>
      <c r="B17" s="122" t="s">
        <v>280</v>
      </c>
      <c r="C17" s="123" t="s">
        <v>271</v>
      </c>
      <c r="D17" s="124" t="s">
        <v>272</v>
      </c>
      <c r="E17" s="125" t="s">
        <v>261</v>
      </c>
      <c r="F17" s="124" t="s">
        <v>305</v>
      </c>
      <c r="G17" s="124" t="s">
        <v>282</v>
      </c>
      <c r="H17" s="126">
        <v>27.77</v>
      </c>
    </row>
    <row r="18" spans="1:8" x14ac:dyDescent="0.25">
      <c r="A18" s="119"/>
      <c r="B18" s="122" t="s">
        <v>277</v>
      </c>
      <c r="C18" s="123" t="s">
        <v>271</v>
      </c>
      <c r="D18" s="124" t="s">
        <v>272</v>
      </c>
      <c r="E18" s="125" t="s">
        <v>261</v>
      </c>
      <c r="F18" s="124" t="s">
        <v>306</v>
      </c>
      <c r="G18" s="124" t="s">
        <v>279</v>
      </c>
      <c r="H18" s="126">
        <v>763.55</v>
      </c>
    </row>
    <row r="19" spans="1:8" x14ac:dyDescent="0.25">
      <c r="A19" s="119"/>
      <c r="B19" s="122" t="s">
        <v>266</v>
      </c>
      <c r="C19" s="123" t="s">
        <v>271</v>
      </c>
      <c r="D19" s="124" t="s">
        <v>275</v>
      </c>
      <c r="E19" s="125" t="s">
        <v>261</v>
      </c>
      <c r="F19" s="124" t="s">
        <v>307</v>
      </c>
      <c r="G19" s="124" t="s">
        <v>269</v>
      </c>
      <c r="H19" s="126">
        <v>10000</v>
      </c>
    </row>
    <row r="20" spans="1:8" x14ac:dyDescent="0.25">
      <c r="A20" s="119"/>
      <c r="B20" s="122" t="s">
        <v>270</v>
      </c>
      <c r="C20" s="123" t="s">
        <v>271</v>
      </c>
      <c r="D20" s="124" t="s">
        <v>272</v>
      </c>
      <c r="E20" s="125" t="s">
        <v>261</v>
      </c>
      <c r="F20" s="124" t="s">
        <v>308</v>
      </c>
      <c r="G20" s="124" t="s">
        <v>274</v>
      </c>
      <c r="H20" s="126">
        <v>767.91</v>
      </c>
    </row>
    <row r="21" spans="1:8" x14ac:dyDescent="0.25">
      <c r="A21" s="119"/>
      <c r="B21" s="122" t="s">
        <v>309</v>
      </c>
      <c r="C21" s="123" t="s">
        <v>310</v>
      </c>
      <c r="D21" s="124" t="s">
        <v>311</v>
      </c>
      <c r="E21" s="125" t="s">
        <v>261</v>
      </c>
      <c r="F21" s="124" t="s">
        <v>312</v>
      </c>
      <c r="G21" s="124" t="s">
        <v>313</v>
      </c>
      <c r="H21" s="126">
        <v>442.2</v>
      </c>
    </row>
    <row r="22" spans="1:8" x14ac:dyDescent="0.25">
      <c r="A22" s="119"/>
      <c r="B22" s="122" t="s">
        <v>309</v>
      </c>
      <c r="C22" s="123" t="s">
        <v>310</v>
      </c>
      <c r="D22" s="124" t="s">
        <v>314</v>
      </c>
      <c r="E22" s="125" t="s">
        <v>261</v>
      </c>
      <c r="F22" s="124" t="s">
        <v>315</v>
      </c>
      <c r="G22" s="124" t="s">
        <v>313</v>
      </c>
      <c r="H22" s="126">
        <v>294.8</v>
      </c>
    </row>
    <row r="23" spans="1:8" x14ac:dyDescent="0.25">
      <c r="A23" s="119"/>
      <c r="B23" s="122" t="s">
        <v>309</v>
      </c>
      <c r="C23" s="123" t="s">
        <v>310</v>
      </c>
      <c r="D23" s="124" t="s">
        <v>316</v>
      </c>
      <c r="E23" s="125" t="s">
        <v>261</v>
      </c>
      <c r="F23" s="124" t="s">
        <v>317</v>
      </c>
      <c r="G23" s="124" t="s">
        <v>318</v>
      </c>
      <c r="H23" s="126">
        <v>294.8</v>
      </c>
    </row>
    <row r="24" spans="1:8" x14ac:dyDescent="0.25">
      <c r="A24" s="119"/>
      <c r="B24" s="122" t="s">
        <v>319</v>
      </c>
      <c r="C24" s="123" t="s">
        <v>310</v>
      </c>
      <c r="D24" s="124" t="s">
        <v>320</v>
      </c>
      <c r="E24" s="125" t="s">
        <v>261</v>
      </c>
      <c r="F24" s="124" t="s">
        <v>321</v>
      </c>
      <c r="G24" s="124" t="s">
        <v>322</v>
      </c>
      <c r="H24" s="126">
        <v>90</v>
      </c>
    </row>
    <row r="25" spans="1:8" x14ac:dyDescent="0.25">
      <c r="A25" s="119"/>
      <c r="B25" s="122" t="s">
        <v>323</v>
      </c>
      <c r="C25" s="123" t="s">
        <v>324</v>
      </c>
      <c r="D25" s="124" t="s">
        <v>325</v>
      </c>
      <c r="E25" s="125" t="s">
        <v>261</v>
      </c>
      <c r="F25" s="124" t="s">
        <v>326</v>
      </c>
      <c r="G25" s="124" t="s">
        <v>327</v>
      </c>
      <c r="H25" s="126">
        <v>2472.65</v>
      </c>
    </row>
    <row r="26" spans="1:8" x14ac:dyDescent="0.25">
      <c r="A26" s="119"/>
      <c r="B26" s="122" t="s">
        <v>328</v>
      </c>
      <c r="C26" s="123" t="s">
        <v>324</v>
      </c>
      <c r="D26" s="124" t="s">
        <v>329</v>
      </c>
      <c r="E26" s="125" t="s">
        <v>261</v>
      </c>
      <c r="F26" s="124" t="s">
        <v>330</v>
      </c>
      <c r="G26" s="124" t="s">
        <v>331</v>
      </c>
      <c r="H26" s="126">
        <v>233.1</v>
      </c>
    </row>
    <row r="27" spans="1:8" x14ac:dyDescent="0.25">
      <c r="A27" s="119"/>
      <c r="B27" s="122" t="s">
        <v>332</v>
      </c>
      <c r="C27" s="123" t="s">
        <v>324</v>
      </c>
      <c r="D27" s="124" t="s">
        <v>325</v>
      </c>
      <c r="E27" s="125" t="s">
        <v>261</v>
      </c>
      <c r="F27" s="124" t="s">
        <v>333</v>
      </c>
      <c r="G27" s="124" t="s">
        <v>334</v>
      </c>
      <c r="H27" s="126">
        <v>2472.62</v>
      </c>
    </row>
    <row r="28" spans="1:8" x14ac:dyDescent="0.25">
      <c r="A28" s="119"/>
      <c r="B28" s="122" t="s">
        <v>335</v>
      </c>
      <c r="C28" s="123" t="s">
        <v>324</v>
      </c>
      <c r="D28" s="124" t="s">
        <v>325</v>
      </c>
      <c r="E28" s="125" t="s">
        <v>261</v>
      </c>
      <c r="F28" s="124" t="s">
        <v>336</v>
      </c>
      <c r="G28" s="124" t="s">
        <v>337</v>
      </c>
      <c r="H28" s="126">
        <v>2472.65</v>
      </c>
    </row>
    <row r="29" spans="1:8" x14ac:dyDescent="0.25">
      <c r="A29" s="119"/>
      <c r="B29" s="122" t="s">
        <v>335</v>
      </c>
      <c r="C29" s="123" t="s">
        <v>324</v>
      </c>
      <c r="D29" s="124" t="s">
        <v>325</v>
      </c>
      <c r="E29" s="125" t="s">
        <v>261</v>
      </c>
      <c r="F29" s="124" t="s">
        <v>338</v>
      </c>
      <c r="G29" s="124" t="s">
        <v>337</v>
      </c>
      <c r="H29" s="126">
        <v>1978.12</v>
      </c>
    </row>
    <row r="30" spans="1:8" x14ac:dyDescent="0.25">
      <c r="A30" s="119"/>
      <c r="B30" s="122" t="s">
        <v>339</v>
      </c>
      <c r="C30" s="123" t="s">
        <v>340</v>
      </c>
      <c r="D30" s="124" t="s">
        <v>341</v>
      </c>
      <c r="E30" s="125" t="s">
        <v>261</v>
      </c>
      <c r="F30" s="124" t="s">
        <v>342</v>
      </c>
      <c r="G30" s="124" t="s">
        <v>343</v>
      </c>
      <c r="H30" s="126">
        <v>1840</v>
      </c>
    </row>
    <row r="31" spans="1:8" x14ac:dyDescent="0.25">
      <c r="A31" s="119"/>
      <c r="B31" s="122" t="s">
        <v>344</v>
      </c>
      <c r="C31" s="123" t="s">
        <v>340</v>
      </c>
      <c r="D31" s="124" t="s">
        <v>345</v>
      </c>
      <c r="E31" s="125" t="s">
        <v>261</v>
      </c>
      <c r="F31" s="124" t="s">
        <v>346</v>
      </c>
      <c r="G31" s="124" t="s">
        <v>347</v>
      </c>
      <c r="H31" s="126">
        <v>739.12</v>
      </c>
    </row>
    <row r="32" spans="1:8" x14ac:dyDescent="0.25">
      <c r="A32" s="119"/>
      <c r="B32" s="122" t="s">
        <v>294</v>
      </c>
      <c r="C32" s="123" t="s">
        <v>340</v>
      </c>
      <c r="D32" s="124" t="s">
        <v>295</v>
      </c>
      <c r="E32" s="125" t="s">
        <v>261</v>
      </c>
      <c r="F32" s="124" t="s">
        <v>348</v>
      </c>
      <c r="G32" s="124" t="s">
        <v>297</v>
      </c>
      <c r="H32" s="126">
        <v>300</v>
      </c>
    </row>
    <row r="33" spans="1:8" x14ac:dyDescent="0.25">
      <c r="A33" s="119"/>
      <c r="B33" s="122" t="s">
        <v>294</v>
      </c>
      <c r="C33" s="123" t="s">
        <v>340</v>
      </c>
      <c r="D33" s="124" t="s">
        <v>295</v>
      </c>
      <c r="E33" s="125" t="s">
        <v>261</v>
      </c>
      <c r="F33" s="124" t="s">
        <v>349</v>
      </c>
      <c r="G33" s="124" t="s">
        <v>297</v>
      </c>
      <c r="H33" s="126">
        <v>195</v>
      </c>
    </row>
    <row r="34" spans="1:8" x14ac:dyDescent="0.25">
      <c r="A34" s="119"/>
      <c r="B34" s="122" t="s">
        <v>294</v>
      </c>
      <c r="C34" s="123" t="s">
        <v>340</v>
      </c>
      <c r="D34" s="124" t="s">
        <v>295</v>
      </c>
      <c r="E34" s="125" t="s">
        <v>261</v>
      </c>
      <c r="F34" s="124" t="s">
        <v>350</v>
      </c>
      <c r="G34" s="124" t="s">
        <v>297</v>
      </c>
      <c r="H34" s="126">
        <v>700</v>
      </c>
    </row>
    <row r="35" spans="1:8" x14ac:dyDescent="0.25">
      <c r="A35" s="119"/>
      <c r="B35" s="122" t="s">
        <v>351</v>
      </c>
      <c r="C35" s="123" t="s">
        <v>340</v>
      </c>
      <c r="D35" s="124" t="s">
        <v>272</v>
      </c>
      <c r="E35" s="125" t="s">
        <v>261</v>
      </c>
      <c r="F35" s="124" t="s">
        <v>352</v>
      </c>
      <c r="G35" s="124" t="s">
        <v>353</v>
      </c>
      <c r="H35" s="126">
        <v>226.99</v>
      </c>
    </row>
    <row r="36" spans="1:8" x14ac:dyDescent="0.25">
      <c r="A36" s="119"/>
      <c r="B36" s="122" t="s">
        <v>354</v>
      </c>
      <c r="C36" s="123" t="s">
        <v>340</v>
      </c>
      <c r="D36" s="124" t="s">
        <v>272</v>
      </c>
      <c r="E36" s="125" t="s">
        <v>261</v>
      </c>
      <c r="F36" s="124" t="s">
        <v>355</v>
      </c>
      <c r="G36" s="124" t="s">
        <v>356</v>
      </c>
      <c r="H36" s="126">
        <v>55.17</v>
      </c>
    </row>
    <row r="37" spans="1:8" x14ac:dyDescent="0.25">
      <c r="A37" s="119"/>
      <c r="B37" s="122" t="s">
        <v>354</v>
      </c>
      <c r="C37" s="123" t="s">
        <v>340</v>
      </c>
      <c r="D37" s="124" t="s">
        <v>272</v>
      </c>
      <c r="E37" s="125" t="s">
        <v>261</v>
      </c>
      <c r="F37" s="124" t="s">
        <v>357</v>
      </c>
      <c r="G37" s="124" t="s">
        <v>356</v>
      </c>
      <c r="H37" s="126">
        <v>122.81</v>
      </c>
    </row>
    <row r="38" spans="1:8" x14ac:dyDescent="0.25">
      <c r="A38" s="119"/>
      <c r="B38" s="122" t="s">
        <v>351</v>
      </c>
      <c r="C38" s="123" t="s">
        <v>340</v>
      </c>
      <c r="D38" s="124" t="s">
        <v>272</v>
      </c>
      <c r="E38" s="125" t="s">
        <v>261</v>
      </c>
      <c r="F38" s="124" t="s">
        <v>358</v>
      </c>
      <c r="G38" s="124" t="s">
        <v>353</v>
      </c>
      <c r="H38" s="126">
        <v>112.13</v>
      </c>
    </row>
    <row r="39" spans="1:8" x14ac:dyDescent="0.25">
      <c r="A39" s="119"/>
      <c r="B39" s="122" t="s">
        <v>351</v>
      </c>
      <c r="C39" s="123" t="s">
        <v>340</v>
      </c>
      <c r="D39" s="124" t="s">
        <v>272</v>
      </c>
      <c r="E39" s="125" t="s">
        <v>261</v>
      </c>
      <c r="F39" s="124" t="s">
        <v>359</v>
      </c>
      <c r="G39" s="124" t="s">
        <v>353</v>
      </c>
      <c r="H39" s="126">
        <v>104.81</v>
      </c>
    </row>
    <row r="40" spans="1:8" x14ac:dyDescent="0.25">
      <c r="A40" s="119"/>
      <c r="B40" s="122" t="s">
        <v>351</v>
      </c>
      <c r="C40" s="123" t="s">
        <v>340</v>
      </c>
      <c r="D40" s="124" t="s">
        <v>272</v>
      </c>
      <c r="E40" s="125" t="s">
        <v>261</v>
      </c>
      <c r="F40" s="124" t="s">
        <v>360</v>
      </c>
      <c r="G40" s="124" t="s">
        <v>353</v>
      </c>
      <c r="H40" s="126">
        <v>91.57</v>
      </c>
    </row>
    <row r="41" spans="1:8" x14ac:dyDescent="0.25">
      <c r="A41" s="119"/>
      <c r="B41" s="122" t="s">
        <v>361</v>
      </c>
      <c r="C41" s="123" t="s">
        <v>340</v>
      </c>
      <c r="D41" s="124" t="s">
        <v>284</v>
      </c>
      <c r="E41" s="125" t="s">
        <v>261</v>
      </c>
      <c r="F41" s="124" t="s">
        <v>362</v>
      </c>
      <c r="G41" s="124" t="s">
        <v>363</v>
      </c>
      <c r="H41" s="126">
        <v>898.65</v>
      </c>
    </row>
    <row r="42" spans="1:8" x14ac:dyDescent="0.25">
      <c r="A42" s="119"/>
      <c r="B42" s="122" t="s">
        <v>294</v>
      </c>
      <c r="C42" s="123" t="s">
        <v>340</v>
      </c>
      <c r="D42" s="124" t="s">
        <v>295</v>
      </c>
      <c r="E42" s="125" t="s">
        <v>261</v>
      </c>
      <c r="F42" s="124" t="s">
        <v>364</v>
      </c>
      <c r="G42" s="124" t="s">
        <v>297</v>
      </c>
      <c r="H42" s="126">
        <v>195</v>
      </c>
    </row>
    <row r="43" spans="1:8" x14ac:dyDescent="0.25">
      <c r="A43" s="119"/>
      <c r="B43" s="122" t="s">
        <v>365</v>
      </c>
      <c r="C43" s="123" t="s">
        <v>366</v>
      </c>
      <c r="D43" s="124" t="s">
        <v>367</v>
      </c>
      <c r="E43" s="125" t="s">
        <v>261</v>
      </c>
      <c r="F43" s="124" t="s">
        <v>368</v>
      </c>
      <c r="G43" s="124" t="s">
        <v>369</v>
      </c>
      <c r="H43" s="126">
        <v>401</v>
      </c>
    </row>
    <row r="44" spans="1:8" x14ac:dyDescent="0.25">
      <c r="A44" s="119"/>
      <c r="B44" s="122" t="s">
        <v>370</v>
      </c>
      <c r="C44" s="123" t="s">
        <v>366</v>
      </c>
      <c r="D44" s="124" t="s">
        <v>371</v>
      </c>
      <c r="E44" s="125" t="s">
        <v>261</v>
      </c>
      <c r="F44" s="124" t="s">
        <v>372</v>
      </c>
      <c r="G44" s="124" t="s">
        <v>373</v>
      </c>
      <c r="H44" s="126">
        <v>6.1</v>
      </c>
    </row>
    <row r="45" spans="1:8" x14ac:dyDescent="0.25">
      <c r="A45" s="119"/>
      <c r="B45" s="122" t="s">
        <v>374</v>
      </c>
      <c r="C45" s="123" t="s">
        <v>366</v>
      </c>
      <c r="D45" s="124" t="s">
        <v>375</v>
      </c>
      <c r="E45" s="125" t="s">
        <v>261</v>
      </c>
      <c r="F45" s="124" t="s">
        <v>376</v>
      </c>
      <c r="G45" s="124" t="s">
        <v>377</v>
      </c>
      <c r="H45" s="126">
        <v>256.3</v>
      </c>
    </row>
    <row r="46" spans="1:8" x14ac:dyDescent="0.25">
      <c r="A46" s="119"/>
      <c r="B46" s="122" t="s">
        <v>378</v>
      </c>
      <c r="C46" s="123" t="s">
        <v>366</v>
      </c>
      <c r="D46" s="124" t="s">
        <v>379</v>
      </c>
      <c r="E46" s="125" t="s">
        <v>261</v>
      </c>
      <c r="F46" s="124" t="s">
        <v>380</v>
      </c>
      <c r="G46" s="124" t="s">
        <v>381</v>
      </c>
      <c r="H46" s="126">
        <v>2094.1999999999998</v>
      </c>
    </row>
    <row r="47" spans="1:8" x14ac:dyDescent="0.25">
      <c r="A47" s="119"/>
      <c r="B47" s="122" t="s">
        <v>382</v>
      </c>
      <c r="C47" s="123" t="s">
        <v>366</v>
      </c>
      <c r="D47" s="124" t="s">
        <v>383</v>
      </c>
      <c r="E47" s="125" t="s">
        <v>261</v>
      </c>
      <c r="F47" s="124" t="s">
        <v>384</v>
      </c>
      <c r="G47" s="124" t="s">
        <v>385</v>
      </c>
      <c r="H47" s="126">
        <v>1470</v>
      </c>
    </row>
    <row r="48" spans="1:8" x14ac:dyDescent="0.25">
      <c r="A48" s="119"/>
      <c r="B48" s="122" t="s">
        <v>386</v>
      </c>
      <c r="C48" s="123" t="s">
        <v>387</v>
      </c>
      <c r="D48" s="124" t="s">
        <v>388</v>
      </c>
      <c r="E48" s="125" t="s">
        <v>261</v>
      </c>
      <c r="F48" s="124" t="s">
        <v>389</v>
      </c>
      <c r="G48" s="124" t="s">
        <v>390</v>
      </c>
      <c r="H48" s="126">
        <v>1490</v>
      </c>
    </row>
    <row r="49" spans="1:8" x14ac:dyDescent="0.25">
      <c r="A49" s="119"/>
      <c r="B49" s="122" t="s">
        <v>391</v>
      </c>
      <c r="C49" s="123" t="s">
        <v>387</v>
      </c>
      <c r="D49" s="124" t="s">
        <v>392</v>
      </c>
      <c r="E49" s="125" t="s">
        <v>261</v>
      </c>
      <c r="F49" s="124" t="s">
        <v>393</v>
      </c>
      <c r="G49" s="124" t="s">
        <v>394</v>
      </c>
      <c r="H49" s="126">
        <v>4485</v>
      </c>
    </row>
    <row r="50" spans="1:8" x14ac:dyDescent="0.25">
      <c r="A50" s="119"/>
      <c r="B50" s="122" t="s">
        <v>395</v>
      </c>
      <c r="C50" s="123" t="s">
        <v>387</v>
      </c>
      <c r="D50" s="124" t="s">
        <v>325</v>
      </c>
      <c r="E50" s="125" t="s">
        <v>261</v>
      </c>
      <c r="F50" s="124" t="s">
        <v>396</v>
      </c>
      <c r="G50" s="124" t="s">
        <v>397</v>
      </c>
      <c r="H50" s="126">
        <v>494.53</v>
      </c>
    </row>
    <row r="51" spans="1:8" x14ac:dyDescent="0.25">
      <c r="A51" s="119"/>
      <c r="B51" s="122" t="s">
        <v>398</v>
      </c>
      <c r="C51" s="123" t="s">
        <v>387</v>
      </c>
      <c r="D51" s="124" t="s">
        <v>301</v>
      </c>
      <c r="E51" s="125" t="s">
        <v>261</v>
      </c>
      <c r="F51" s="124" t="s">
        <v>399</v>
      </c>
      <c r="G51" s="124" t="s">
        <v>400</v>
      </c>
      <c r="H51" s="126">
        <v>185</v>
      </c>
    </row>
    <row r="52" spans="1:8" x14ac:dyDescent="0.25">
      <c r="A52" s="119"/>
      <c r="B52" s="122" t="s">
        <v>401</v>
      </c>
      <c r="C52" s="123" t="s">
        <v>387</v>
      </c>
      <c r="D52" s="124" t="s">
        <v>325</v>
      </c>
      <c r="E52" s="125" t="s">
        <v>261</v>
      </c>
      <c r="F52" s="124" t="s">
        <v>402</v>
      </c>
      <c r="G52" s="124" t="s">
        <v>397</v>
      </c>
      <c r="H52" s="126">
        <v>494.53</v>
      </c>
    </row>
    <row r="53" spans="1:8" x14ac:dyDescent="0.25">
      <c r="A53" s="119"/>
      <c r="B53" s="122" t="s">
        <v>398</v>
      </c>
      <c r="C53" s="123" t="s">
        <v>387</v>
      </c>
      <c r="D53" s="124" t="s">
        <v>301</v>
      </c>
      <c r="E53" s="125" t="s">
        <v>261</v>
      </c>
      <c r="F53" s="124" t="s">
        <v>403</v>
      </c>
      <c r="G53" s="124" t="s">
        <v>400</v>
      </c>
      <c r="H53" s="126">
        <v>240</v>
      </c>
    </row>
    <row r="54" spans="1:8" x14ac:dyDescent="0.25">
      <c r="A54" s="119"/>
      <c r="B54" s="122" t="s">
        <v>398</v>
      </c>
      <c r="C54" s="123" t="s">
        <v>387</v>
      </c>
      <c r="D54" s="124" t="s">
        <v>301</v>
      </c>
      <c r="E54" s="125" t="s">
        <v>261</v>
      </c>
      <c r="F54" s="124" t="s">
        <v>404</v>
      </c>
      <c r="G54" s="124" t="s">
        <v>400</v>
      </c>
      <c r="H54" s="126">
        <v>70</v>
      </c>
    </row>
    <row r="55" spans="1:8" x14ac:dyDescent="0.25">
      <c r="A55" s="119"/>
      <c r="B55" s="122" t="s">
        <v>405</v>
      </c>
      <c r="C55" s="123" t="s">
        <v>387</v>
      </c>
      <c r="D55" s="124" t="s">
        <v>301</v>
      </c>
      <c r="E55" s="125" t="s">
        <v>261</v>
      </c>
      <c r="F55" s="124" t="s">
        <v>406</v>
      </c>
      <c r="G55" s="124" t="s">
        <v>407</v>
      </c>
      <c r="H55" s="126">
        <v>200</v>
      </c>
    </row>
    <row r="56" spans="1:8" x14ac:dyDescent="0.25">
      <c r="A56" s="119"/>
      <c r="B56" s="122" t="s">
        <v>408</v>
      </c>
      <c r="C56" s="123" t="s">
        <v>387</v>
      </c>
      <c r="D56" s="124" t="s">
        <v>388</v>
      </c>
      <c r="E56" s="125" t="s">
        <v>261</v>
      </c>
      <c r="F56" s="124" t="s">
        <v>409</v>
      </c>
      <c r="G56" s="124" t="s">
        <v>410</v>
      </c>
      <c r="H56" s="126">
        <v>745</v>
      </c>
    </row>
    <row r="57" spans="1:8" x14ac:dyDescent="0.25">
      <c r="A57" s="119"/>
      <c r="B57" s="122" t="s">
        <v>411</v>
      </c>
      <c r="C57" s="123" t="s">
        <v>412</v>
      </c>
      <c r="D57" s="124" t="s">
        <v>413</v>
      </c>
      <c r="E57" s="125" t="s">
        <v>414</v>
      </c>
      <c r="F57" s="124" t="s">
        <v>415</v>
      </c>
      <c r="G57" s="124" t="s">
        <v>416</v>
      </c>
      <c r="H57" s="126">
        <v>1000</v>
      </c>
    </row>
    <row r="58" spans="1:8" x14ac:dyDescent="0.25">
      <c r="A58" s="119"/>
      <c r="B58" s="122" t="s">
        <v>411</v>
      </c>
      <c r="C58" s="123" t="s">
        <v>412</v>
      </c>
      <c r="D58" s="124" t="s">
        <v>417</v>
      </c>
      <c r="E58" s="125" t="s">
        <v>414</v>
      </c>
      <c r="F58" s="124" t="s">
        <v>418</v>
      </c>
      <c r="G58" s="124" t="s">
        <v>419</v>
      </c>
      <c r="H58" s="126">
        <v>600</v>
      </c>
    </row>
    <row r="59" spans="1:8" x14ac:dyDescent="0.25">
      <c r="A59" s="119"/>
      <c r="B59" s="122" t="s">
        <v>411</v>
      </c>
      <c r="C59" s="123" t="s">
        <v>412</v>
      </c>
      <c r="D59" s="124" t="s">
        <v>420</v>
      </c>
      <c r="E59" s="125" t="s">
        <v>414</v>
      </c>
      <c r="F59" s="124" t="s">
        <v>421</v>
      </c>
      <c r="G59" s="124" t="s">
        <v>416</v>
      </c>
      <c r="H59" s="126">
        <v>1000</v>
      </c>
    </row>
    <row r="60" spans="1:8" x14ac:dyDescent="0.25">
      <c r="A60" s="119"/>
      <c r="B60" s="122" t="s">
        <v>422</v>
      </c>
      <c r="C60" s="123" t="s">
        <v>412</v>
      </c>
      <c r="D60" s="124" t="s">
        <v>423</v>
      </c>
      <c r="E60" s="125" t="s">
        <v>414</v>
      </c>
      <c r="F60" s="124" t="s">
        <v>424</v>
      </c>
      <c r="G60" s="124" t="s">
        <v>425</v>
      </c>
      <c r="H60" s="126">
        <v>195.16</v>
      </c>
    </row>
    <row r="61" spans="1:8" x14ac:dyDescent="0.25">
      <c r="A61" s="119"/>
      <c r="B61" s="122" t="s">
        <v>319</v>
      </c>
      <c r="C61" s="123" t="s">
        <v>426</v>
      </c>
      <c r="D61" s="124" t="s">
        <v>320</v>
      </c>
      <c r="E61" s="125" t="s">
        <v>414</v>
      </c>
      <c r="F61" s="124" t="s">
        <v>427</v>
      </c>
      <c r="G61" s="124" t="s">
        <v>322</v>
      </c>
      <c r="H61" s="126">
        <v>90</v>
      </c>
    </row>
    <row r="62" spans="1:8" x14ac:dyDescent="0.25">
      <c r="A62" s="119"/>
      <c r="B62" s="122" t="s">
        <v>386</v>
      </c>
      <c r="C62" s="123" t="s">
        <v>428</v>
      </c>
      <c r="D62" s="124" t="s">
        <v>388</v>
      </c>
      <c r="E62" s="125" t="s">
        <v>414</v>
      </c>
      <c r="F62" s="124" t="s">
        <v>429</v>
      </c>
      <c r="G62" s="124" t="s">
        <v>430</v>
      </c>
      <c r="H62" s="126">
        <v>5215</v>
      </c>
    </row>
    <row r="63" spans="1:8" x14ac:dyDescent="0.25">
      <c r="A63" s="119"/>
      <c r="B63" s="122" t="s">
        <v>431</v>
      </c>
      <c r="C63" s="123" t="s">
        <v>428</v>
      </c>
      <c r="D63" s="124" t="s">
        <v>432</v>
      </c>
      <c r="E63" s="125" t="s">
        <v>414</v>
      </c>
      <c r="F63" s="124" t="s">
        <v>433</v>
      </c>
      <c r="G63" s="124" t="s">
        <v>434</v>
      </c>
      <c r="H63" s="126">
        <v>9783.6</v>
      </c>
    </row>
    <row r="64" spans="1:8" x14ac:dyDescent="0.25">
      <c r="A64" s="119"/>
      <c r="B64" s="122" t="s">
        <v>435</v>
      </c>
      <c r="C64" s="123" t="s">
        <v>436</v>
      </c>
      <c r="D64" s="124" t="s">
        <v>267</v>
      </c>
      <c r="E64" s="125" t="s">
        <v>414</v>
      </c>
      <c r="F64" s="124" t="s">
        <v>437</v>
      </c>
      <c r="G64" s="124" t="s">
        <v>438</v>
      </c>
      <c r="H64" s="126">
        <v>825</v>
      </c>
    </row>
    <row r="65" spans="1:8" x14ac:dyDescent="0.25">
      <c r="A65" s="119"/>
      <c r="B65" s="122" t="s">
        <v>439</v>
      </c>
      <c r="C65" s="123" t="s">
        <v>436</v>
      </c>
      <c r="D65" s="124" t="s">
        <v>440</v>
      </c>
      <c r="E65" s="125" t="s">
        <v>414</v>
      </c>
      <c r="F65" s="124" t="s">
        <v>441</v>
      </c>
      <c r="G65" s="124" t="s">
        <v>442</v>
      </c>
      <c r="H65" s="126">
        <v>238.95</v>
      </c>
    </row>
    <row r="66" spans="1:8" x14ac:dyDescent="0.25">
      <c r="A66" s="119"/>
      <c r="B66" s="122" t="s">
        <v>391</v>
      </c>
      <c r="C66" s="123" t="s">
        <v>436</v>
      </c>
      <c r="D66" s="124" t="s">
        <v>392</v>
      </c>
      <c r="E66" s="125" t="s">
        <v>414</v>
      </c>
      <c r="F66" s="124" t="s">
        <v>443</v>
      </c>
      <c r="G66" s="124" t="s">
        <v>394</v>
      </c>
      <c r="H66" s="126">
        <v>460</v>
      </c>
    </row>
    <row r="67" spans="1:8" x14ac:dyDescent="0.25">
      <c r="A67" s="119"/>
      <c r="B67" s="122" t="s">
        <v>339</v>
      </c>
      <c r="C67" s="123" t="s">
        <v>436</v>
      </c>
      <c r="D67" s="124" t="s">
        <v>444</v>
      </c>
      <c r="E67" s="125" t="s">
        <v>414</v>
      </c>
      <c r="F67" s="124" t="s">
        <v>445</v>
      </c>
      <c r="G67" s="124" t="s">
        <v>446</v>
      </c>
      <c r="H67" s="126">
        <v>1890</v>
      </c>
    </row>
    <row r="68" spans="1:8" x14ac:dyDescent="0.25">
      <c r="A68" s="119"/>
      <c r="B68" s="122" t="s">
        <v>339</v>
      </c>
      <c r="C68" s="123" t="s">
        <v>436</v>
      </c>
      <c r="D68" s="124" t="s">
        <v>444</v>
      </c>
      <c r="E68" s="125" t="s">
        <v>414</v>
      </c>
      <c r="F68" s="124" t="s">
        <v>447</v>
      </c>
      <c r="G68" s="124" t="s">
        <v>446</v>
      </c>
      <c r="H68" s="126">
        <v>960</v>
      </c>
    </row>
    <row r="69" spans="1:8" x14ac:dyDescent="0.25">
      <c r="A69" s="119"/>
      <c r="B69" s="122" t="s">
        <v>294</v>
      </c>
      <c r="C69" s="123" t="s">
        <v>436</v>
      </c>
      <c r="D69" s="124" t="s">
        <v>295</v>
      </c>
      <c r="E69" s="125" t="s">
        <v>414</v>
      </c>
      <c r="F69" s="124" t="s">
        <v>448</v>
      </c>
      <c r="G69" s="124" t="s">
        <v>297</v>
      </c>
      <c r="H69" s="126">
        <v>980</v>
      </c>
    </row>
    <row r="70" spans="1:8" x14ac:dyDescent="0.25">
      <c r="A70" s="119"/>
      <c r="B70" s="122" t="s">
        <v>280</v>
      </c>
      <c r="C70" s="123" t="s">
        <v>436</v>
      </c>
      <c r="D70" s="124" t="s">
        <v>272</v>
      </c>
      <c r="E70" s="125" t="s">
        <v>414</v>
      </c>
      <c r="F70" s="124" t="s">
        <v>449</v>
      </c>
      <c r="G70" s="124" t="s">
        <v>450</v>
      </c>
      <c r="H70" s="126">
        <v>60.34</v>
      </c>
    </row>
    <row r="71" spans="1:8" x14ac:dyDescent="0.25">
      <c r="A71" s="119"/>
      <c r="B71" s="122" t="s">
        <v>287</v>
      </c>
      <c r="C71" s="123" t="s">
        <v>436</v>
      </c>
      <c r="D71" s="124" t="s">
        <v>272</v>
      </c>
      <c r="E71" s="125" t="s">
        <v>414</v>
      </c>
      <c r="F71" s="124" t="s">
        <v>451</v>
      </c>
      <c r="G71" s="124" t="s">
        <v>452</v>
      </c>
      <c r="H71" s="126">
        <v>49.37</v>
      </c>
    </row>
    <row r="72" spans="1:8" x14ac:dyDescent="0.25">
      <c r="A72" s="119"/>
      <c r="B72" s="122" t="s">
        <v>300</v>
      </c>
      <c r="C72" s="123" t="s">
        <v>436</v>
      </c>
      <c r="D72" s="124" t="s">
        <v>301</v>
      </c>
      <c r="E72" s="125" t="s">
        <v>414</v>
      </c>
      <c r="F72" s="124" t="s">
        <v>453</v>
      </c>
      <c r="G72" s="124" t="s">
        <v>303</v>
      </c>
      <c r="H72" s="126">
        <v>320</v>
      </c>
    </row>
    <row r="73" spans="1:8" x14ac:dyDescent="0.25">
      <c r="A73" s="119"/>
      <c r="B73" s="122" t="s">
        <v>454</v>
      </c>
      <c r="C73" s="123" t="s">
        <v>436</v>
      </c>
      <c r="D73" s="124" t="s">
        <v>284</v>
      </c>
      <c r="E73" s="125" t="s">
        <v>414</v>
      </c>
      <c r="F73" s="124" t="s">
        <v>455</v>
      </c>
      <c r="G73" s="124" t="s">
        <v>456</v>
      </c>
      <c r="H73" s="126">
        <v>420.98</v>
      </c>
    </row>
    <row r="74" spans="1:8" x14ac:dyDescent="0.25">
      <c r="A74" s="119"/>
      <c r="B74" s="122" t="s">
        <v>439</v>
      </c>
      <c r="C74" s="123" t="s">
        <v>436</v>
      </c>
      <c r="D74" s="124" t="s">
        <v>457</v>
      </c>
      <c r="E74" s="125" t="s">
        <v>414</v>
      </c>
      <c r="F74" s="124" t="s">
        <v>458</v>
      </c>
      <c r="G74" s="124" t="s">
        <v>442</v>
      </c>
      <c r="H74" s="126">
        <v>202.82</v>
      </c>
    </row>
    <row r="75" spans="1:8" x14ac:dyDescent="0.25">
      <c r="A75" s="119"/>
      <c r="B75" s="122" t="s">
        <v>439</v>
      </c>
      <c r="C75" s="123" t="s">
        <v>436</v>
      </c>
      <c r="D75" s="124" t="s">
        <v>457</v>
      </c>
      <c r="E75" s="125" t="s">
        <v>414</v>
      </c>
      <c r="F75" s="124" t="s">
        <v>459</v>
      </c>
      <c r="G75" s="124" t="s">
        <v>442</v>
      </c>
      <c r="H75" s="126">
        <v>204.39</v>
      </c>
    </row>
    <row r="76" spans="1:8" x14ac:dyDescent="0.25">
      <c r="A76" s="119"/>
      <c r="B76" s="122" t="s">
        <v>460</v>
      </c>
      <c r="C76" s="123" t="s">
        <v>436</v>
      </c>
      <c r="D76" s="124" t="s">
        <v>461</v>
      </c>
      <c r="E76" s="125" t="s">
        <v>414</v>
      </c>
      <c r="F76" s="124" t="s">
        <v>462</v>
      </c>
      <c r="G76" s="124" t="s">
        <v>463</v>
      </c>
      <c r="H76" s="126">
        <v>14729.98</v>
      </c>
    </row>
    <row r="77" spans="1:8" x14ac:dyDescent="0.25">
      <c r="A77" s="119"/>
      <c r="B77" s="122" t="s">
        <v>464</v>
      </c>
      <c r="C77" s="123" t="s">
        <v>436</v>
      </c>
      <c r="D77" s="124" t="s">
        <v>465</v>
      </c>
      <c r="E77" s="125" t="s">
        <v>414</v>
      </c>
      <c r="F77" s="124" t="s">
        <v>466</v>
      </c>
      <c r="G77" s="124" t="s">
        <v>467</v>
      </c>
      <c r="H77" s="126">
        <v>271</v>
      </c>
    </row>
    <row r="78" spans="1:8" x14ac:dyDescent="0.25">
      <c r="A78" s="119"/>
      <c r="B78" s="122" t="s">
        <v>439</v>
      </c>
      <c r="C78" s="123" t="s">
        <v>436</v>
      </c>
      <c r="D78" s="124" t="s">
        <v>457</v>
      </c>
      <c r="E78" s="125" t="s">
        <v>414</v>
      </c>
      <c r="F78" s="124" t="s">
        <v>468</v>
      </c>
      <c r="G78" s="124" t="s">
        <v>442</v>
      </c>
      <c r="H78" s="126">
        <v>1017.7</v>
      </c>
    </row>
    <row r="79" spans="1:8" x14ac:dyDescent="0.25">
      <c r="A79" s="119"/>
      <c r="B79" s="122" t="s">
        <v>270</v>
      </c>
      <c r="C79" s="123" t="s">
        <v>436</v>
      </c>
      <c r="D79" s="124" t="s">
        <v>272</v>
      </c>
      <c r="E79" s="125" t="s">
        <v>414</v>
      </c>
      <c r="F79" s="124" t="s">
        <v>469</v>
      </c>
      <c r="G79" s="124" t="s">
        <v>470</v>
      </c>
      <c r="H79" s="126">
        <v>1127.29</v>
      </c>
    </row>
    <row r="80" spans="1:8" x14ac:dyDescent="0.25">
      <c r="A80" s="119"/>
      <c r="B80" s="122" t="s">
        <v>439</v>
      </c>
      <c r="C80" s="123" t="s">
        <v>471</v>
      </c>
      <c r="D80" s="124" t="s">
        <v>472</v>
      </c>
      <c r="E80" s="125" t="s">
        <v>414</v>
      </c>
      <c r="F80" s="124" t="s">
        <v>473</v>
      </c>
      <c r="G80" s="124" t="s">
        <v>442</v>
      </c>
      <c r="H80" s="126">
        <v>220</v>
      </c>
    </row>
    <row r="81" spans="1:8" x14ac:dyDescent="0.25">
      <c r="A81" s="119"/>
      <c r="B81" s="122" t="s">
        <v>439</v>
      </c>
      <c r="C81" s="123" t="s">
        <v>471</v>
      </c>
      <c r="D81" s="124" t="s">
        <v>457</v>
      </c>
      <c r="E81" s="125" t="s">
        <v>414</v>
      </c>
      <c r="F81" s="124" t="s">
        <v>474</v>
      </c>
      <c r="G81" s="124" t="s">
        <v>442</v>
      </c>
      <c r="H81" s="126">
        <v>1402.17</v>
      </c>
    </row>
    <row r="82" spans="1:8" x14ac:dyDescent="0.25">
      <c r="A82" s="119"/>
      <c r="B82" s="122" t="s">
        <v>439</v>
      </c>
      <c r="C82" s="123" t="s">
        <v>471</v>
      </c>
      <c r="D82" s="124" t="s">
        <v>457</v>
      </c>
      <c r="E82" s="125" t="s">
        <v>414</v>
      </c>
      <c r="F82" s="124" t="s">
        <v>475</v>
      </c>
      <c r="G82" s="124" t="s">
        <v>442</v>
      </c>
      <c r="H82" s="126">
        <v>147.19999999999999</v>
      </c>
    </row>
    <row r="83" spans="1:8" x14ac:dyDescent="0.25">
      <c r="A83" s="119"/>
      <c r="B83" s="122" t="s">
        <v>476</v>
      </c>
      <c r="C83" s="123" t="s">
        <v>471</v>
      </c>
      <c r="D83" s="124" t="s">
        <v>477</v>
      </c>
      <c r="E83" s="125" t="s">
        <v>414</v>
      </c>
      <c r="F83" s="124" t="s">
        <v>478</v>
      </c>
      <c r="G83" s="124" t="s">
        <v>479</v>
      </c>
      <c r="H83" s="126">
        <v>124.96</v>
      </c>
    </row>
    <row r="84" spans="1:8" x14ac:dyDescent="0.25">
      <c r="A84" s="119"/>
      <c r="B84" s="122" t="s">
        <v>480</v>
      </c>
      <c r="C84" s="123" t="s">
        <v>471</v>
      </c>
      <c r="D84" s="124" t="s">
        <v>477</v>
      </c>
      <c r="E84" s="125" t="s">
        <v>414</v>
      </c>
      <c r="F84" s="124" t="s">
        <v>481</v>
      </c>
      <c r="G84" s="124" t="s">
        <v>482</v>
      </c>
      <c r="H84" s="126">
        <v>129.5</v>
      </c>
    </row>
    <row r="85" spans="1:8" x14ac:dyDescent="0.25">
      <c r="A85" s="119"/>
      <c r="B85" s="122" t="s">
        <v>483</v>
      </c>
      <c r="C85" s="123" t="s">
        <v>471</v>
      </c>
      <c r="D85" s="124" t="s">
        <v>477</v>
      </c>
      <c r="E85" s="125" t="s">
        <v>414</v>
      </c>
      <c r="F85" s="124" t="s">
        <v>484</v>
      </c>
      <c r="G85" s="124" t="s">
        <v>485</v>
      </c>
      <c r="H85" s="126">
        <v>298.49</v>
      </c>
    </row>
    <row r="86" spans="1:8" x14ac:dyDescent="0.25">
      <c r="A86" s="119"/>
      <c r="B86" s="122" t="s">
        <v>486</v>
      </c>
      <c r="C86" s="123" t="s">
        <v>471</v>
      </c>
      <c r="D86" s="124" t="s">
        <v>477</v>
      </c>
      <c r="E86" s="125" t="s">
        <v>414</v>
      </c>
      <c r="F86" s="124" t="s">
        <v>487</v>
      </c>
      <c r="G86" s="124" t="s">
        <v>488</v>
      </c>
      <c r="H86" s="126">
        <v>259</v>
      </c>
    </row>
    <row r="87" spans="1:8" x14ac:dyDescent="0.25">
      <c r="A87" s="119"/>
      <c r="B87" s="122" t="s">
        <v>300</v>
      </c>
      <c r="C87" s="123" t="s">
        <v>471</v>
      </c>
      <c r="D87" s="124" t="s">
        <v>301</v>
      </c>
      <c r="E87" s="125" t="s">
        <v>414</v>
      </c>
      <c r="F87" s="124" t="s">
        <v>489</v>
      </c>
      <c r="G87" s="124" t="s">
        <v>303</v>
      </c>
      <c r="H87" s="126">
        <v>460</v>
      </c>
    </row>
    <row r="88" spans="1:8" x14ac:dyDescent="0.25">
      <c r="A88" s="119"/>
      <c r="B88" s="122" t="s">
        <v>401</v>
      </c>
      <c r="C88" s="123" t="s">
        <v>490</v>
      </c>
      <c r="D88" s="124" t="s">
        <v>325</v>
      </c>
      <c r="E88" s="125" t="s">
        <v>414</v>
      </c>
      <c r="F88" s="124" t="s">
        <v>491</v>
      </c>
      <c r="G88" s="124" t="s">
        <v>492</v>
      </c>
      <c r="H88" s="126">
        <v>494.53</v>
      </c>
    </row>
    <row r="89" spans="1:8" x14ac:dyDescent="0.25">
      <c r="A89" s="119"/>
      <c r="B89" s="122" t="s">
        <v>335</v>
      </c>
      <c r="C89" s="123" t="s">
        <v>490</v>
      </c>
      <c r="D89" s="124" t="s">
        <v>325</v>
      </c>
      <c r="E89" s="125" t="s">
        <v>414</v>
      </c>
      <c r="F89" s="124" t="s">
        <v>493</v>
      </c>
      <c r="G89" s="124" t="s">
        <v>337</v>
      </c>
      <c r="H89" s="126">
        <v>2472.65</v>
      </c>
    </row>
    <row r="90" spans="1:8" x14ac:dyDescent="0.25">
      <c r="A90" s="119"/>
      <c r="B90" s="122" t="s">
        <v>335</v>
      </c>
      <c r="C90" s="123" t="s">
        <v>490</v>
      </c>
      <c r="D90" s="124" t="s">
        <v>325</v>
      </c>
      <c r="E90" s="125" t="s">
        <v>414</v>
      </c>
      <c r="F90" s="124" t="s">
        <v>494</v>
      </c>
      <c r="G90" s="124" t="s">
        <v>337</v>
      </c>
      <c r="H90" s="126">
        <v>2472.65</v>
      </c>
    </row>
    <row r="91" spans="1:8" x14ac:dyDescent="0.25">
      <c r="A91" s="119"/>
      <c r="B91" s="122" t="s">
        <v>351</v>
      </c>
      <c r="C91" s="123" t="s">
        <v>490</v>
      </c>
      <c r="D91" s="124" t="s">
        <v>272</v>
      </c>
      <c r="E91" s="125" t="s">
        <v>414</v>
      </c>
      <c r="F91" s="124" t="s">
        <v>495</v>
      </c>
      <c r="G91" s="124" t="s">
        <v>496</v>
      </c>
      <c r="H91" s="126">
        <v>408.93</v>
      </c>
    </row>
    <row r="92" spans="1:8" x14ac:dyDescent="0.25">
      <c r="A92" s="119"/>
      <c r="B92" s="122" t="s">
        <v>351</v>
      </c>
      <c r="C92" s="123" t="s">
        <v>490</v>
      </c>
      <c r="D92" s="124" t="s">
        <v>272</v>
      </c>
      <c r="E92" s="125" t="s">
        <v>414</v>
      </c>
      <c r="F92" s="124" t="s">
        <v>497</v>
      </c>
      <c r="G92" s="124" t="s">
        <v>498</v>
      </c>
      <c r="H92" s="126">
        <v>113.59</v>
      </c>
    </row>
    <row r="93" spans="1:8" x14ac:dyDescent="0.25">
      <c r="A93" s="119"/>
      <c r="B93" s="122" t="s">
        <v>351</v>
      </c>
      <c r="C93" s="123" t="s">
        <v>490</v>
      </c>
      <c r="D93" s="124" t="s">
        <v>272</v>
      </c>
      <c r="E93" s="125" t="s">
        <v>414</v>
      </c>
      <c r="F93" s="124" t="s">
        <v>499</v>
      </c>
      <c r="G93" s="124" t="s">
        <v>353</v>
      </c>
      <c r="H93" s="126">
        <v>113.59</v>
      </c>
    </row>
    <row r="94" spans="1:8" x14ac:dyDescent="0.25">
      <c r="A94" s="119"/>
      <c r="B94" s="122" t="s">
        <v>294</v>
      </c>
      <c r="C94" s="123" t="s">
        <v>490</v>
      </c>
      <c r="D94" s="124" t="s">
        <v>295</v>
      </c>
      <c r="E94" s="125" t="s">
        <v>414</v>
      </c>
      <c r="F94" s="124" t="s">
        <v>500</v>
      </c>
      <c r="G94" s="124" t="s">
        <v>501</v>
      </c>
      <c r="H94" s="126">
        <v>390</v>
      </c>
    </row>
    <row r="95" spans="1:8" x14ac:dyDescent="0.25">
      <c r="A95" s="119"/>
      <c r="B95" s="122" t="s">
        <v>294</v>
      </c>
      <c r="C95" s="123" t="s">
        <v>490</v>
      </c>
      <c r="D95" s="124" t="s">
        <v>295</v>
      </c>
      <c r="E95" s="125" t="s">
        <v>414</v>
      </c>
      <c r="F95" s="124" t="s">
        <v>502</v>
      </c>
      <c r="G95" s="124" t="s">
        <v>501</v>
      </c>
      <c r="H95" s="126">
        <v>400</v>
      </c>
    </row>
    <row r="96" spans="1:8" x14ac:dyDescent="0.25">
      <c r="A96" s="119"/>
      <c r="B96" s="122" t="s">
        <v>294</v>
      </c>
      <c r="C96" s="123" t="s">
        <v>490</v>
      </c>
      <c r="D96" s="124" t="s">
        <v>295</v>
      </c>
      <c r="E96" s="125" t="s">
        <v>414</v>
      </c>
      <c r="F96" s="124" t="s">
        <v>503</v>
      </c>
      <c r="G96" s="124" t="s">
        <v>501</v>
      </c>
      <c r="H96" s="126">
        <v>480</v>
      </c>
    </row>
    <row r="97" spans="1:8" x14ac:dyDescent="0.25">
      <c r="A97" s="119"/>
      <c r="B97" s="122" t="s">
        <v>504</v>
      </c>
      <c r="C97" s="123" t="s">
        <v>505</v>
      </c>
      <c r="D97" s="124" t="s">
        <v>506</v>
      </c>
      <c r="E97" s="125" t="s">
        <v>414</v>
      </c>
      <c r="F97" s="124" t="s">
        <v>507</v>
      </c>
      <c r="G97" s="124" t="s">
        <v>508</v>
      </c>
      <c r="H97" s="126">
        <v>125</v>
      </c>
    </row>
    <row r="98" spans="1:8" x14ac:dyDescent="0.25">
      <c r="A98" s="119"/>
      <c r="B98" s="122" t="s">
        <v>504</v>
      </c>
      <c r="C98" s="123" t="s">
        <v>505</v>
      </c>
      <c r="D98" s="124" t="s">
        <v>509</v>
      </c>
      <c r="E98" s="125" t="s">
        <v>414</v>
      </c>
      <c r="F98" s="124" t="s">
        <v>510</v>
      </c>
      <c r="G98" s="124" t="s">
        <v>508</v>
      </c>
      <c r="H98" s="126">
        <v>125</v>
      </c>
    </row>
    <row r="99" spans="1:8" x14ac:dyDescent="0.25">
      <c r="A99" s="119"/>
      <c r="B99" s="122" t="s">
        <v>504</v>
      </c>
      <c r="C99" s="123" t="s">
        <v>505</v>
      </c>
      <c r="D99" s="124" t="s">
        <v>511</v>
      </c>
      <c r="E99" s="125" t="s">
        <v>414</v>
      </c>
      <c r="F99" s="124" t="s">
        <v>512</v>
      </c>
      <c r="G99" s="124" t="s">
        <v>508</v>
      </c>
      <c r="H99" s="126">
        <v>125</v>
      </c>
    </row>
    <row r="100" spans="1:8" x14ac:dyDescent="0.25">
      <c r="A100" s="119"/>
      <c r="B100" s="122" t="s">
        <v>504</v>
      </c>
      <c r="C100" s="123" t="s">
        <v>505</v>
      </c>
      <c r="D100" s="124" t="s">
        <v>513</v>
      </c>
      <c r="E100" s="125" t="s">
        <v>414</v>
      </c>
      <c r="F100" s="124" t="s">
        <v>514</v>
      </c>
      <c r="G100" s="124" t="s">
        <v>508</v>
      </c>
      <c r="H100" s="126">
        <v>125</v>
      </c>
    </row>
    <row r="101" spans="1:8" x14ac:dyDescent="0.25">
      <c r="A101" s="119"/>
      <c r="B101" s="122" t="s">
        <v>504</v>
      </c>
      <c r="C101" s="123" t="s">
        <v>505</v>
      </c>
      <c r="D101" s="124" t="s">
        <v>515</v>
      </c>
      <c r="E101" s="125" t="s">
        <v>414</v>
      </c>
      <c r="F101" s="124" t="s">
        <v>516</v>
      </c>
      <c r="G101" s="124" t="s">
        <v>508</v>
      </c>
      <c r="H101" s="126">
        <v>125</v>
      </c>
    </row>
    <row r="102" spans="1:8" x14ac:dyDescent="0.25">
      <c r="A102" s="119"/>
      <c r="B102" s="122" t="s">
        <v>370</v>
      </c>
      <c r="C102" s="123" t="s">
        <v>505</v>
      </c>
      <c r="D102" s="124" t="s">
        <v>371</v>
      </c>
      <c r="E102" s="125" t="s">
        <v>414</v>
      </c>
      <c r="F102" s="124" t="s">
        <v>517</v>
      </c>
      <c r="G102" s="124" t="s">
        <v>518</v>
      </c>
      <c r="H102" s="126">
        <v>4.4000000000000004</v>
      </c>
    </row>
    <row r="103" spans="1:8" x14ac:dyDescent="0.25">
      <c r="A103" s="119"/>
      <c r="B103" s="122" t="s">
        <v>319</v>
      </c>
      <c r="C103" s="123" t="s">
        <v>505</v>
      </c>
      <c r="D103" s="124" t="s">
        <v>519</v>
      </c>
      <c r="E103" s="125" t="s">
        <v>414</v>
      </c>
      <c r="F103" s="124" t="s">
        <v>520</v>
      </c>
      <c r="G103" s="124" t="s">
        <v>322</v>
      </c>
      <c r="H103" s="126">
        <v>1800</v>
      </c>
    </row>
    <row r="104" spans="1:8" x14ac:dyDescent="0.25">
      <c r="A104" s="119"/>
      <c r="B104" s="122" t="s">
        <v>395</v>
      </c>
      <c r="C104" s="123" t="s">
        <v>505</v>
      </c>
      <c r="D104" s="124" t="s">
        <v>325</v>
      </c>
      <c r="E104" s="125" t="s">
        <v>414</v>
      </c>
      <c r="F104" s="124" t="s">
        <v>521</v>
      </c>
      <c r="G104" s="124" t="s">
        <v>397</v>
      </c>
      <c r="H104" s="126">
        <v>494.53</v>
      </c>
    </row>
    <row r="105" spans="1:8" x14ac:dyDescent="0.25">
      <c r="A105" s="119"/>
      <c r="B105" s="122" t="s">
        <v>522</v>
      </c>
      <c r="C105" s="123" t="s">
        <v>505</v>
      </c>
      <c r="D105" s="124" t="s">
        <v>523</v>
      </c>
      <c r="E105" s="125" t="s">
        <v>414</v>
      </c>
      <c r="F105" s="124" t="s">
        <v>524</v>
      </c>
      <c r="G105" s="124" t="s">
        <v>525</v>
      </c>
      <c r="H105" s="126">
        <v>989</v>
      </c>
    </row>
    <row r="106" spans="1:8" x14ac:dyDescent="0.25">
      <c r="A106" s="119"/>
      <c r="B106" s="122" t="s">
        <v>439</v>
      </c>
      <c r="C106" s="123" t="s">
        <v>505</v>
      </c>
      <c r="D106" s="124" t="s">
        <v>526</v>
      </c>
      <c r="E106" s="125" t="s">
        <v>414</v>
      </c>
      <c r="F106" s="124" t="s">
        <v>527</v>
      </c>
      <c r="G106" s="124" t="s">
        <v>442</v>
      </c>
      <c r="H106" s="126">
        <v>170</v>
      </c>
    </row>
    <row r="107" spans="1:8" x14ac:dyDescent="0.25">
      <c r="A107" s="119"/>
      <c r="B107" s="122" t="s">
        <v>439</v>
      </c>
      <c r="C107" s="123" t="s">
        <v>505</v>
      </c>
      <c r="D107" s="124" t="s">
        <v>526</v>
      </c>
      <c r="E107" s="125" t="s">
        <v>414</v>
      </c>
      <c r="F107" s="124" t="s">
        <v>528</v>
      </c>
      <c r="G107" s="124" t="s">
        <v>442</v>
      </c>
      <c r="H107" s="126">
        <v>157.5</v>
      </c>
    </row>
    <row r="108" spans="1:8" x14ac:dyDescent="0.25">
      <c r="A108" s="119"/>
      <c r="B108" s="122" t="s">
        <v>439</v>
      </c>
      <c r="C108" s="123" t="s">
        <v>505</v>
      </c>
      <c r="D108" s="124" t="s">
        <v>472</v>
      </c>
      <c r="E108" s="125" t="s">
        <v>414</v>
      </c>
      <c r="F108" s="124" t="s">
        <v>529</v>
      </c>
      <c r="G108" s="124" t="s">
        <v>442</v>
      </c>
      <c r="H108" s="126">
        <v>648</v>
      </c>
    </row>
    <row r="109" spans="1:8" x14ac:dyDescent="0.25">
      <c r="A109" s="119"/>
      <c r="B109" s="122" t="s">
        <v>335</v>
      </c>
      <c r="C109" s="123" t="s">
        <v>505</v>
      </c>
      <c r="D109" s="124" t="s">
        <v>325</v>
      </c>
      <c r="E109" s="125" t="s">
        <v>414</v>
      </c>
      <c r="F109" s="124" t="s">
        <v>530</v>
      </c>
      <c r="G109" s="124" t="s">
        <v>337</v>
      </c>
      <c r="H109" s="126">
        <v>1978.12</v>
      </c>
    </row>
    <row r="110" spans="1:8" x14ac:dyDescent="0.25">
      <c r="A110" s="119"/>
      <c r="B110" s="122" t="s">
        <v>309</v>
      </c>
      <c r="C110" s="123" t="s">
        <v>505</v>
      </c>
      <c r="D110" s="124" t="s">
        <v>314</v>
      </c>
      <c r="E110" s="125" t="s">
        <v>414</v>
      </c>
      <c r="F110" s="124" t="s">
        <v>531</v>
      </c>
      <c r="G110" s="124" t="s">
        <v>313</v>
      </c>
      <c r="H110" s="126">
        <v>214.5</v>
      </c>
    </row>
    <row r="111" spans="1:8" x14ac:dyDescent="0.25">
      <c r="A111" s="119"/>
      <c r="B111" s="122" t="s">
        <v>309</v>
      </c>
      <c r="C111" s="123" t="s">
        <v>505</v>
      </c>
      <c r="D111" s="124" t="s">
        <v>532</v>
      </c>
      <c r="E111" s="125" t="s">
        <v>414</v>
      </c>
      <c r="F111" s="124" t="s">
        <v>533</v>
      </c>
      <c r="G111" s="124" t="s">
        <v>313</v>
      </c>
      <c r="H111" s="126">
        <v>214.5</v>
      </c>
    </row>
    <row r="112" spans="1:8" x14ac:dyDescent="0.25">
      <c r="A112" s="119"/>
      <c r="B112" s="122" t="s">
        <v>309</v>
      </c>
      <c r="C112" s="123" t="s">
        <v>505</v>
      </c>
      <c r="D112" s="124" t="s">
        <v>534</v>
      </c>
      <c r="E112" s="125" t="s">
        <v>414</v>
      </c>
      <c r="F112" s="124" t="s">
        <v>535</v>
      </c>
      <c r="G112" s="124" t="s">
        <v>313</v>
      </c>
      <c r="H112" s="126">
        <v>214.5</v>
      </c>
    </row>
    <row r="113" spans="1:8" x14ac:dyDescent="0.25">
      <c r="A113" s="119"/>
      <c r="B113" s="122" t="s">
        <v>309</v>
      </c>
      <c r="C113" s="123" t="s">
        <v>505</v>
      </c>
      <c r="D113" s="124" t="s">
        <v>536</v>
      </c>
      <c r="E113" s="125" t="s">
        <v>414</v>
      </c>
      <c r="F113" s="124" t="s">
        <v>537</v>
      </c>
      <c r="G113" s="124" t="s">
        <v>313</v>
      </c>
      <c r="H113" s="126">
        <v>214.5</v>
      </c>
    </row>
    <row r="114" spans="1:8" x14ac:dyDescent="0.25">
      <c r="A114" s="119"/>
      <c r="B114" s="122" t="s">
        <v>309</v>
      </c>
      <c r="C114" s="123" t="s">
        <v>505</v>
      </c>
      <c r="D114" s="124" t="s">
        <v>538</v>
      </c>
      <c r="E114" s="125" t="s">
        <v>414</v>
      </c>
      <c r="F114" s="124" t="s">
        <v>539</v>
      </c>
      <c r="G114" s="124" t="s">
        <v>313</v>
      </c>
      <c r="H114" s="126">
        <v>214.5</v>
      </c>
    </row>
    <row r="115" spans="1:8" x14ac:dyDescent="0.25">
      <c r="A115" s="119"/>
      <c r="B115" s="122" t="s">
        <v>540</v>
      </c>
      <c r="C115" s="123" t="s">
        <v>541</v>
      </c>
      <c r="D115" s="124" t="s">
        <v>542</v>
      </c>
      <c r="E115" s="125" t="s">
        <v>414</v>
      </c>
      <c r="F115" s="124" t="s">
        <v>543</v>
      </c>
      <c r="G115" s="124" t="s">
        <v>544</v>
      </c>
      <c r="H115" s="126">
        <v>300</v>
      </c>
    </row>
    <row r="116" spans="1:8" x14ac:dyDescent="0.25">
      <c r="A116" s="119"/>
      <c r="B116" s="122" t="s">
        <v>545</v>
      </c>
      <c r="C116" s="123" t="s">
        <v>541</v>
      </c>
      <c r="D116" s="124" t="s">
        <v>388</v>
      </c>
      <c r="E116" s="125" t="s">
        <v>414</v>
      </c>
      <c r="F116" s="124" t="s">
        <v>546</v>
      </c>
      <c r="G116" s="124" t="s">
        <v>547</v>
      </c>
      <c r="H116" s="126">
        <v>5960</v>
      </c>
    </row>
    <row r="117" spans="1:8" x14ac:dyDescent="0.25">
      <c r="A117" s="119"/>
      <c r="B117" s="122" t="s">
        <v>266</v>
      </c>
      <c r="C117" s="123" t="s">
        <v>541</v>
      </c>
      <c r="D117" s="124" t="s">
        <v>548</v>
      </c>
      <c r="E117" s="125" t="s">
        <v>414</v>
      </c>
      <c r="F117" s="124" t="s">
        <v>549</v>
      </c>
      <c r="G117" s="124" t="s">
        <v>269</v>
      </c>
      <c r="H117" s="126">
        <v>20812</v>
      </c>
    </row>
    <row r="118" spans="1:8" x14ac:dyDescent="0.25">
      <c r="A118" s="119"/>
      <c r="B118" s="122" t="s">
        <v>266</v>
      </c>
      <c r="C118" s="123" t="s">
        <v>541</v>
      </c>
      <c r="D118" s="124" t="s">
        <v>275</v>
      </c>
      <c r="E118" s="125" t="s">
        <v>414</v>
      </c>
      <c r="F118" s="124" t="s">
        <v>550</v>
      </c>
      <c r="G118" s="124" t="s">
        <v>269</v>
      </c>
      <c r="H118" s="126">
        <v>19240.41</v>
      </c>
    </row>
    <row r="119" spans="1:8" x14ac:dyDescent="0.25">
      <c r="A119" s="119"/>
      <c r="B119" s="122" t="s">
        <v>319</v>
      </c>
      <c r="C119" s="123" t="s">
        <v>541</v>
      </c>
      <c r="D119" s="124" t="s">
        <v>551</v>
      </c>
      <c r="E119" s="125" t="s">
        <v>414</v>
      </c>
      <c r="F119" s="124" t="s">
        <v>552</v>
      </c>
      <c r="G119" s="124" t="s">
        <v>322</v>
      </c>
      <c r="H119" s="126">
        <v>908.2</v>
      </c>
    </row>
    <row r="120" spans="1:8" x14ac:dyDescent="0.25">
      <c r="A120" s="119"/>
      <c r="B120" s="122" t="s">
        <v>553</v>
      </c>
      <c r="C120" s="123" t="s">
        <v>541</v>
      </c>
      <c r="D120" s="124" t="s">
        <v>554</v>
      </c>
      <c r="E120" s="125" t="s">
        <v>414</v>
      </c>
      <c r="F120" s="124" t="s">
        <v>555</v>
      </c>
      <c r="G120" s="124" t="s">
        <v>556</v>
      </c>
      <c r="H120" s="126">
        <v>620</v>
      </c>
    </row>
    <row r="121" spans="1:8" x14ac:dyDescent="0.25">
      <c r="A121" s="119"/>
      <c r="B121" s="122" t="s">
        <v>540</v>
      </c>
      <c r="C121" s="123" t="s">
        <v>541</v>
      </c>
      <c r="D121" s="124" t="s">
        <v>557</v>
      </c>
      <c r="E121" s="125" t="s">
        <v>414</v>
      </c>
      <c r="F121" s="124" t="s">
        <v>558</v>
      </c>
      <c r="G121" s="124" t="s">
        <v>544</v>
      </c>
      <c r="H121" s="126">
        <v>300</v>
      </c>
    </row>
    <row r="122" spans="1:8" x14ac:dyDescent="0.25">
      <c r="A122" s="119"/>
      <c r="B122" s="122" t="s">
        <v>559</v>
      </c>
      <c r="C122" s="123" t="s">
        <v>541</v>
      </c>
      <c r="D122" s="124" t="s">
        <v>560</v>
      </c>
      <c r="E122" s="125" t="s">
        <v>414</v>
      </c>
      <c r="F122" s="124" t="s">
        <v>561</v>
      </c>
      <c r="G122" s="124" t="s">
        <v>562</v>
      </c>
      <c r="H122" s="126">
        <v>214.5</v>
      </c>
    </row>
    <row r="123" spans="1:8" x14ac:dyDescent="0.25">
      <c r="A123" s="119"/>
      <c r="B123" s="122" t="s">
        <v>553</v>
      </c>
      <c r="C123" s="123" t="s">
        <v>541</v>
      </c>
      <c r="D123" s="124" t="s">
        <v>563</v>
      </c>
      <c r="E123" s="125" t="s">
        <v>414</v>
      </c>
      <c r="F123" s="124" t="s">
        <v>564</v>
      </c>
      <c r="G123" s="124" t="s">
        <v>556</v>
      </c>
      <c r="H123" s="126">
        <v>630</v>
      </c>
    </row>
    <row r="124" spans="1:8" x14ac:dyDescent="0.25">
      <c r="A124" s="119"/>
      <c r="B124" s="122" t="s">
        <v>559</v>
      </c>
      <c r="C124" s="123" t="s">
        <v>541</v>
      </c>
      <c r="D124" s="124" t="s">
        <v>560</v>
      </c>
      <c r="E124" s="125" t="s">
        <v>414</v>
      </c>
      <c r="F124" s="124" t="s">
        <v>565</v>
      </c>
      <c r="G124" s="124" t="s">
        <v>562</v>
      </c>
      <c r="H124" s="126">
        <v>214.5</v>
      </c>
    </row>
    <row r="125" spans="1:8" x14ac:dyDescent="0.25">
      <c r="A125" s="119"/>
      <c r="B125" s="122" t="s">
        <v>559</v>
      </c>
      <c r="C125" s="123" t="s">
        <v>541</v>
      </c>
      <c r="D125" s="124" t="s">
        <v>560</v>
      </c>
      <c r="E125" s="125" t="s">
        <v>414</v>
      </c>
      <c r="F125" s="124" t="s">
        <v>566</v>
      </c>
      <c r="G125" s="124" t="s">
        <v>562</v>
      </c>
      <c r="H125" s="126">
        <v>214.5</v>
      </c>
    </row>
    <row r="126" spans="1:8" x14ac:dyDescent="0.25">
      <c r="A126" s="119"/>
      <c r="B126" s="122" t="s">
        <v>398</v>
      </c>
      <c r="C126" s="123" t="s">
        <v>567</v>
      </c>
      <c r="D126" s="124" t="s">
        <v>301</v>
      </c>
      <c r="E126" s="125" t="s">
        <v>414</v>
      </c>
      <c r="F126" s="124" t="s">
        <v>568</v>
      </c>
      <c r="G126" s="124" t="s">
        <v>400</v>
      </c>
      <c r="H126" s="126">
        <v>36</v>
      </c>
    </row>
    <row r="127" spans="1:8" x14ac:dyDescent="0.25">
      <c r="A127" s="119"/>
      <c r="B127" s="122" t="s">
        <v>398</v>
      </c>
      <c r="C127" s="123" t="s">
        <v>567</v>
      </c>
      <c r="D127" s="124" t="s">
        <v>301</v>
      </c>
      <c r="E127" s="125" t="s">
        <v>414</v>
      </c>
      <c r="F127" s="124" t="s">
        <v>569</v>
      </c>
      <c r="G127" s="124" t="s">
        <v>400</v>
      </c>
      <c r="H127" s="126">
        <v>44</v>
      </c>
    </row>
    <row r="128" spans="1:8" x14ac:dyDescent="0.25">
      <c r="A128" s="119"/>
      <c r="B128" s="122" t="s">
        <v>283</v>
      </c>
      <c r="C128" s="123" t="s">
        <v>567</v>
      </c>
      <c r="D128" s="124" t="s">
        <v>284</v>
      </c>
      <c r="E128" s="125" t="s">
        <v>414</v>
      </c>
      <c r="F128" s="124" t="s">
        <v>570</v>
      </c>
      <c r="G128" s="124" t="s">
        <v>571</v>
      </c>
      <c r="H128" s="126">
        <v>517.41999999999996</v>
      </c>
    </row>
    <row r="129" spans="1:8" x14ac:dyDescent="0.25">
      <c r="A129" s="119"/>
      <c r="B129" s="122" t="s">
        <v>572</v>
      </c>
      <c r="C129" s="123" t="s">
        <v>567</v>
      </c>
      <c r="D129" s="124" t="s">
        <v>573</v>
      </c>
      <c r="E129" s="125" t="s">
        <v>414</v>
      </c>
      <c r="F129" s="124" t="s">
        <v>574</v>
      </c>
      <c r="G129" s="124" t="s">
        <v>575</v>
      </c>
      <c r="H129" s="126">
        <v>300</v>
      </c>
    </row>
    <row r="130" spans="1:8" x14ac:dyDescent="0.25">
      <c r="A130" s="119"/>
      <c r="B130" s="122" t="s">
        <v>323</v>
      </c>
      <c r="C130" s="123" t="s">
        <v>567</v>
      </c>
      <c r="D130" s="124" t="s">
        <v>325</v>
      </c>
      <c r="E130" s="125" t="s">
        <v>414</v>
      </c>
      <c r="F130" s="124" t="s">
        <v>576</v>
      </c>
      <c r="G130" s="124" t="s">
        <v>327</v>
      </c>
      <c r="H130" s="126">
        <v>2472.65</v>
      </c>
    </row>
    <row r="131" spans="1:8" x14ac:dyDescent="0.25">
      <c r="A131" s="119"/>
      <c r="B131" s="122" t="s">
        <v>270</v>
      </c>
      <c r="C131" s="123" t="s">
        <v>567</v>
      </c>
      <c r="D131" s="124" t="s">
        <v>272</v>
      </c>
      <c r="E131" s="125" t="s">
        <v>414</v>
      </c>
      <c r="F131" s="124" t="s">
        <v>577</v>
      </c>
      <c r="G131" s="124" t="s">
        <v>578</v>
      </c>
      <c r="H131" s="126">
        <v>165.84</v>
      </c>
    </row>
    <row r="132" spans="1:8" x14ac:dyDescent="0.25">
      <c r="A132" s="119"/>
      <c r="B132" s="122" t="s">
        <v>277</v>
      </c>
      <c r="C132" s="123" t="s">
        <v>567</v>
      </c>
      <c r="D132" s="124" t="s">
        <v>272</v>
      </c>
      <c r="E132" s="125" t="s">
        <v>414</v>
      </c>
      <c r="F132" s="124" t="s">
        <v>579</v>
      </c>
      <c r="G132" s="124" t="s">
        <v>580</v>
      </c>
      <c r="H132" s="126">
        <v>921.97</v>
      </c>
    </row>
    <row r="133" spans="1:8" x14ac:dyDescent="0.25">
      <c r="A133" s="119"/>
      <c r="B133" s="122" t="s">
        <v>270</v>
      </c>
      <c r="C133" s="123" t="s">
        <v>567</v>
      </c>
      <c r="D133" s="124" t="s">
        <v>272</v>
      </c>
      <c r="E133" s="125" t="s">
        <v>414</v>
      </c>
      <c r="F133" s="124" t="s">
        <v>581</v>
      </c>
      <c r="G133" s="124" t="s">
        <v>578</v>
      </c>
      <c r="H133" s="126">
        <v>1244.83</v>
      </c>
    </row>
    <row r="134" spans="1:8" x14ac:dyDescent="0.25">
      <c r="A134" s="119"/>
      <c r="B134" s="122" t="s">
        <v>277</v>
      </c>
      <c r="C134" s="123" t="s">
        <v>567</v>
      </c>
      <c r="D134" s="124" t="s">
        <v>272</v>
      </c>
      <c r="E134" s="125" t="s">
        <v>414</v>
      </c>
      <c r="F134" s="124" t="s">
        <v>582</v>
      </c>
      <c r="G134" s="124" t="s">
        <v>580</v>
      </c>
      <c r="H134" s="126">
        <v>866.88</v>
      </c>
    </row>
    <row r="135" spans="1:8" x14ac:dyDescent="0.25">
      <c r="A135" s="119"/>
      <c r="B135" s="122" t="s">
        <v>583</v>
      </c>
      <c r="C135" s="123" t="s">
        <v>567</v>
      </c>
      <c r="D135" s="124" t="s">
        <v>392</v>
      </c>
      <c r="E135" s="125" t="s">
        <v>414</v>
      </c>
      <c r="F135" s="124" t="s">
        <v>584</v>
      </c>
      <c r="G135" s="124" t="s">
        <v>585</v>
      </c>
      <c r="H135" s="126">
        <v>1399</v>
      </c>
    </row>
    <row r="136" spans="1:8" x14ac:dyDescent="0.25">
      <c r="A136" s="119"/>
      <c r="B136" s="122" t="s">
        <v>586</v>
      </c>
      <c r="C136" s="123" t="s">
        <v>567</v>
      </c>
      <c r="D136" s="124" t="s">
        <v>392</v>
      </c>
      <c r="E136" s="125" t="s">
        <v>414</v>
      </c>
      <c r="F136" s="124" t="s">
        <v>587</v>
      </c>
      <c r="G136" s="124" t="s">
        <v>588</v>
      </c>
      <c r="H136" s="126">
        <v>4396</v>
      </c>
    </row>
    <row r="137" spans="1:8" x14ac:dyDescent="0.25">
      <c r="A137" s="119"/>
      <c r="B137" s="122" t="s">
        <v>422</v>
      </c>
      <c r="C137" s="123" t="s">
        <v>589</v>
      </c>
      <c r="D137" s="124" t="s">
        <v>423</v>
      </c>
      <c r="E137" s="125" t="s">
        <v>414</v>
      </c>
      <c r="F137" s="124" t="s">
        <v>590</v>
      </c>
      <c r="G137" s="124" t="s">
        <v>425</v>
      </c>
      <c r="H137" s="126">
        <v>25</v>
      </c>
    </row>
    <row r="138" spans="1:8" x14ac:dyDescent="0.25">
      <c r="A138" s="119"/>
      <c r="B138" s="122" t="s">
        <v>370</v>
      </c>
      <c r="C138" s="123" t="s">
        <v>589</v>
      </c>
      <c r="D138" s="124" t="s">
        <v>371</v>
      </c>
      <c r="E138" s="125" t="s">
        <v>414</v>
      </c>
      <c r="F138" s="124" t="s">
        <v>591</v>
      </c>
      <c r="G138" s="124" t="s">
        <v>518</v>
      </c>
      <c r="H138" s="126">
        <v>20.5</v>
      </c>
    </row>
    <row r="139" spans="1:8" x14ac:dyDescent="0.25">
      <c r="A139" s="119"/>
      <c r="B139" s="122" t="s">
        <v>365</v>
      </c>
      <c r="C139" s="123" t="s">
        <v>589</v>
      </c>
      <c r="D139" s="124" t="s">
        <v>367</v>
      </c>
      <c r="E139" s="125" t="s">
        <v>414</v>
      </c>
      <c r="F139" s="124" t="s">
        <v>592</v>
      </c>
      <c r="G139" s="124" t="s">
        <v>369</v>
      </c>
      <c r="H139" s="126">
        <v>726.02</v>
      </c>
    </row>
    <row r="140" spans="1:8" x14ac:dyDescent="0.25">
      <c r="A140" s="119"/>
      <c r="B140" s="122" t="s">
        <v>593</v>
      </c>
      <c r="C140" s="123" t="s">
        <v>594</v>
      </c>
      <c r="D140" s="124" t="s">
        <v>595</v>
      </c>
      <c r="E140" s="125" t="s">
        <v>414</v>
      </c>
      <c r="F140" s="124" t="s">
        <v>596</v>
      </c>
      <c r="G140" s="124" t="s">
        <v>597</v>
      </c>
      <c r="H140" s="126">
        <v>4157.3999999999996</v>
      </c>
    </row>
    <row r="141" spans="1:8" x14ac:dyDescent="0.25">
      <c r="A141" s="119"/>
      <c r="B141" s="122" t="s">
        <v>309</v>
      </c>
      <c r="C141" s="123" t="s">
        <v>598</v>
      </c>
      <c r="D141" s="124" t="s">
        <v>599</v>
      </c>
      <c r="E141" s="125" t="s">
        <v>414</v>
      </c>
      <c r="F141" s="124" t="s">
        <v>600</v>
      </c>
      <c r="G141" s="124" t="s">
        <v>313</v>
      </c>
      <c r="H141" s="126">
        <v>214.5</v>
      </c>
    </row>
    <row r="142" spans="1:8" x14ac:dyDescent="0.25">
      <c r="A142" s="119"/>
      <c r="B142" s="122" t="s">
        <v>439</v>
      </c>
      <c r="C142" s="123" t="s">
        <v>601</v>
      </c>
      <c r="D142" s="124" t="s">
        <v>457</v>
      </c>
      <c r="E142" s="125" t="s">
        <v>414</v>
      </c>
      <c r="F142" s="124" t="s">
        <v>602</v>
      </c>
      <c r="G142" s="124" t="s">
        <v>442</v>
      </c>
      <c r="H142" s="126">
        <v>211.29</v>
      </c>
    </row>
    <row r="143" spans="1:8" x14ac:dyDescent="0.25">
      <c r="A143" s="119"/>
      <c r="B143" s="122" t="s">
        <v>603</v>
      </c>
      <c r="C143" s="123" t="s">
        <v>601</v>
      </c>
      <c r="D143" s="124" t="s">
        <v>604</v>
      </c>
      <c r="E143" s="125" t="s">
        <v>414</v>
      </c>
      <c r="F143" s="124" t="s">
        <v>605</v>
      </c>
      <c r="G143" s="124" t="s">
        <v>606</v>
      </c>
      <c r="H143" s="126">
        <v>151.68</v>
      </c>
    </row>
    <row r="144" spans="1:8" x14ac:dyDescent="0.25">
      <c r="A144" s="119"/>
      <c r="B144" s="122" t="s">
        <v>339</v>
      </c>
      <c r="C144" s="123" t="s">
        <v>607</v>
      </c>
      <c r="D144" s="124" t="s">
        <v>341</v>
      </c>
      <c r="E144" s="125" t="s">
        <v>414</v>
      </c>
      <c r="F144" s="124" t="s">
        <v>608</v>
      </c>
      <c r="G144" s="124" t="s">
        <v>609</v>
      </c>
      <c r="H144" s="126">
        <v>1790</v>
      </c>
    </row>
    <row r="145" spans="1:8" x14ac:dyDescent="0.25">
      <c r="A145" s="119"/>
      <c r="B145" s="122" t="s">
        <v>431</v>
      </c>
      <c r="C145" s="123" t="s">
        <v>610</v>
      </c>
      <c r="D145" s="124" t="s">
        <v>432</v>
      </c>
      <c r="E145" s="125" t="s">
        <v>414</v>
      </c>
      <c r="F145" s="124" t="s">
        <v>611</v>
      </c>
      <c r="G145" s="124" t="s">
        <v>612</v>
      </c>
      <c r="H145" s="126">
        <v>10177.799999999999</v>
      </c>
    </row>
    <row r="146" spans="1:8" x14ac:dyDescent="0.25">
      <c r="A146" s="119"/>
      <c r="B146" s="120" t="s">
        <v>613</v>
      </c>
      <c r="C146" s="120"/>
      <c r="D146" s="120"/>
      <c r="E146" s="120"/>
      <c r="F146" s="120"/>
      <c r="G146" s="120"/>
      <c r="H146" s="128">
        <v>72145.58</v>
      </c>
    </row>
    <row r="147" spans="1:8" x14ac:dyDescent="0.25">
      <c r="A147" s="119"/>
      <c r="B147" s="122" t="s">
        <v>614</v>
      </c>
      <c r="C147" s="123" t="s">
        <v>324</v>
      </c>
      <c r="D147" s="124" t="s">
        <v>615</v>
      </c>
      <c r="E147" s="125" t="s">
        <v>261</v>
      </c>
      <c r="F147" s="124" t="s">
        <v>616</v>
      </c>
      <c r="G147" s="124" t="s">
        <v>617</v>
      </c>
      <c r="H147" s="126">
        <v>149.69</v>
      </c>
    </row>
    <row r="148" spans="1:8" x14ac:dyDescent="0.25">
      <c r="A148" s="119"/>
      <c r="B148" s="122" t="s">
        <v>614</v>
      </c>
      <c r="C148" s="123" t="s">
        <v>324</v>
      </c>
      <c r="D148" s="124" t="s">
        <v>615</v>
      </c>
      <c r="E148" s="125" t="s">
        <v>261</v>
      </c>
      <c r="F148" s="124" t="s">
        <v>618</v>
      </c>
      <c r="G148" s="124" t="s">
        <v>617</v>
      </c>
      <c r="H148" s="126">
        <v>93.34</v>
      </c>
    </row>
    <row r="149" spans="1:8" x14ac:dyDescent="0.25">
      <c r="A149" s="119"/>
      <c r="B149" s="122" t="s">
        <v>619</v>
      </c>
      <c r="C149" s="123" t="s">
        <v>324</v>
      </c>
      <c r="D149" s="124" t="s">
        <v>615</v>
      </c>
      <c r="E149" s="125" t="s">
        <v>261</v>
      </c>
      <c r="F149" s="124" t="s">
        <v>620</v>
      </c>
      <c r="G149" s="124" t="s">
        <v>621</v>
      </c>
      <c r="H149" s="126">
        <v>1346.72</v>
      </c>
    </row>
    <row r="150" spans="1:8" x14ac:dyDescent="0.25">
      <c r="A150" s="119"/>
      <c r="B150" s="122" t="s">
        <v>622</v>
      </c>
      <c r="C150" s="123" t="s">
        <v>324</v>
      </c>
      <c r="D150" s="124" t="s">
        <v>615</v>
      </c>
      <c r="E150" s="125" t="s">
        <v>261</v>
      </c>
      <c r="F150" s="124" t="s">
        <v>623</v>
      </c>
      <c r="G150" s="124" t="s">
        <v>624</v>
      </c>
      <c r="H150" s="126">
        <v>1036.1500000000001</v>
      </c>
    </row>
    <row r="151" spans="1:8" x14ac:dyDescent="0.25">
      <c r="A151" s="119"/>
      <c r="B151" s="122" t="s">
        <v>625</v>
      </c>
      <c r="C151" s="123" t="s">
        <v>324</v>
      </c>
      <c r="D151" s="124" t="s">
        <v>615</v>
      </c>
      <c r="E151" s="125" t="s">
        <v>261</v>
      </c>
      <c r="F151" s="124" t="s">
        <v>626</v>
      </c>
      <c r="G151" s="124" t="s">
        <v>627</v>
      </c>
      <c r="H151" s="126">
        <v>1497.51</v>
      </c>
    </row>
    <row r="152" spans="1:8" x14ac:dyDescent="0.25">
      <c r="A152" s="119"/>
      <c r="B152" s="122" t="s">
        <v>619</v>
      </c>
      <c r="C152" s="123" t="s">
        <v>324</v>
      </c>
      <c r="D152" s="124" t="s">
        <v>615</v>
      </c>
      <c r="E152" s="125" t="s">
        <v>261</v>
      </c>
      <c r="F152" s="124" t="s">
        <v>628</v>
      </c>
      <c r="G152" s="124" t="s">
        <v>621</v>
      </c>
      <c r="H152" s="126">
        <v>1263.44</v>
      </c>
    </row>
    <row r="153" spans="1:8" x14ac:dyDescent="0.25">
      <c r="A153" s="119"/>
      <c r="B153" s="122" t="s">
        <v>622</v>
      </c>
      <c r="C153" s="123" t="s">
        <v>324</v>
      </c>
      <c r="D153" s="124" t="s">
        <v>615</v>
      </c>
      <c r="E153" s="125" t="s">
        <v>261</v>
      </c>
      <c r="F153" s="124" t="s">
        <v>629</v>
      </c>
      <c r="G153" s="124" t="s">
        <v>624</v>
      </c>
      <c r="H153" s="126">
        <v>1139</v>
      </c>
    </row>
    <row r="154" spans="1:8" x14ac:dyDescent="0.25">
      <c r="A154" s="119"/>
      <c r="B154" s="122" t="s">
        <v>622</v>
      </c>
      <c r="C154" s="123" t="s">
        <v>324</v>
      </c>
      <c r="D154" s="124" t="s">
        <v>615</v>
      </c>
      <c r="E154" s="125" t="s">
        <v>261</v>
      </c>
      <c r="F154" s="124" t="s">
        <v>630</v>
      </c>
      <c r="G154" s="124" t="s">
        <v>624</v>
      </c>
      <c r="H154" s="126">
        <v>563.70000000000005</v>
      </c>
    </row>
    <row r="155" spans="1:8" x14ac:dyDescent="0.25">
      <c r="A155" s="119"/>
      <c r="B155" s="122" t="s">
        <v>631</v>
      </c>
      <c r="C155" s="123" t="s">
        <v>324</v>
      </c>
      <c r="D155" s="124" t="s">
        <v>615</v>
      </c>
      <c r="E155" s="125" t="s">
        <v>261</v>
      </c>
      <c r="F155" s="124" t="s">
        <v>632</v>
      </c>
      <c r="G155" s="124" t="s">
        <v>627</v>
      </c>
      <c r="H155" s="126">
        <v>506.17</v>
      </c>
    </row>
    <row r="156" spans="1:8" x14ac:dyDescent="0.25">
      <c r="A156" s="119"/>
      <c r="B156" s="122" t="s">
        <v>625</v>
      </c>
      <c r="C156" s="123" t="s">
        <v>324</v>
      </c>
      <c r="D156" s="124" t="s">
        <v>615</v>
      </c>
      <c r="E156" s="125" t="s">
        <v>261</v>
      </c>
      <c r="F156" s="124" t="s">
        <v>633</v>
      </c>
      <c r="G156" s="124" t="s">
        <v>627</v>
      </c>
      <c r="H156" s="126">
        <v>399.7</v>
      </c>
    </row>
    <row r="157" spans="1:8" x14ac:dyDescent="0.25">
      <c r="A157" s="119"/>
      <c r="B157" s="122" t="s">
        <v>625</v>
      </c>
      <c r="C157" s="123" t="s">
        <v>324</v>
      </c>
      <c r="D157" s="124" t="s">
        <v>615</v>
      </c>
      <c r="E157" s="125" t="s">
        <v>261</v>
      </c>
      <c r="F157" s="124" t="s">
        <v>634</v>
      </c>
      <c r="G157" s="124" t="s">
        <v>627</v>
      </c>
      <c r="H157" s="126">
        <v>158.99</v>
      </c>
    </row>
    <row r="158" spans="1:8" x14ac:dyDescent="0.25">
      <c r="A158" s="119"/>
      <c r="B158" s="122" t="s">
        <v>625</v>
      </c>
      <c r="C158" s="123" t="s">
        <v>324</v>
      </c>
      <c r="D158" s="124" t="s">
        <v>615</v>
      </c>
      <c r="E158" s="125" t="s">
        <v>261</v>
      </c>
      <c r="F158" s="124" t="s">
        <v>635</v>
      </c>
      <c r="G158" s="124" t="s">
        <v>627</v>
      </c>
      <c r="H158" s="126">
        <v>187.33</v>
      </c>
    </row>
    <row r="159" spans="1:8" x14ac:dyDescent="0.25">
      <c r="A159" s="119"/>
      <c r="B159" s="122" t="s">
        <v>625</v>
      </c>
      <c r="C159" s="123" t="s">
        <v>324</v>
      </c>
      <c r="D159" s="124" t="s">
        <v>615</v>
      </c>
      <c r="E159" s="125" t="s">
        <v>261</v>
      </c>
      <c r="F159" s="124" t="s">
        <v>636</v>
      </c>
      <c r="G159" s="124" t="s">
        <v>627</v>
      </c>
      <c r="H159" s="126">
        <v>310.27999999999997</v>
      </c>
    </row>
    <row r="160" spans="1:8" x14ac:dyDescent="0.25">
      <c r="A160" s="119"/>
      <c r="B160" s="122" t="s">
        <v>637</v>
      </c>
      <c r="C160" s="123" t="s">
        <v>324</v>
      </c>
      <c r="D160" s="124" t="s">
        <v>615</v>
      </c>
      <c r="E160" s="125" t="s">
        <v>261</v>
      </c>
      <c r="F160" s="124" t="s">
        <v>638</v>
      </c>
      <c r="G160" s="124" t="s">
        <v>639</v>
      </c>
      <c r="H160" s="126">
        <v>182.69</v>
      </c>
    </row>
    <row r="161" spans="1:8" x14ac:dyDescent="0.25">
      <c r="A161" s="119"/>
      <c r="B161" s="122" t="s">
        <v>637</v>
      </c>
      <c r="C161" s="123" t="s">
        <v>324</v>
      </c>
      <c r="D161" s="124" t="s">
        <v>615</v>
      </c>
      <c r="E161" s="125" t="s">
        <v>261</v>
      </c>
      <c r="F161" s="124" t="s">
        <v>640</v>
      </c>
      <c r="G161" s="124" t="s">
        <v>639</v>
      </c>
      <c r="H161" s="126">
        <v>307.52</v>
      </c>
    </row>
    <row r="162" spans="1:8" x14ac:dyDescent="0.25">
      <c r="A162" s="119"/>
      <c r="B162" s="122" t="s">
        <v>619</v>
      </c>
      <c r="C162" s="123" t="s">
        <v>324</v>
      </c>
      <c r="D162" s="124" t="s">
        <v>615</v>
      </c>
      <c r="E162" s="125" t="s">
        <v>261</v>
      </c>
      <c r="F162" s="124" t="s">
        <v>641</v>
      </c>
      <c r="G162" s="124" t="s">
        <v>621</v>
      </c>
      <c r="H162" s="126">
        <v>16.36</v>
      </c>
    </row>
    <row r="163" spans="1:8" x14ac:dyDescent="0.25">
      <c r="A163" s="119"/>
      <c r="B163" s="122" t="s">
        <v>619</v>
      </c>
      <c r="C163" s="123" t="s">
        <v>324</v>
      </c>
      <c r="D163" s="124" t="s">
        <v>615</v>
      </c>
      <c r="E163" s="125" t="s">
        <v>261</v>
      </c>
      <c r="F163" s="124" t="s">
        <v>642</v>
      </c>
      <c r="G163" s="124" t="s">
        <v>621</v>
      </c>
      <c r="H163" s="126">
        <v>91.35</v>
      </c>
    </row>
    <row r="164" spans="1:8" x14ac:dyDescent="0.25">
      <c r="A164" s="119"/>
      <c r="B164" s="122" t="s">
        <v>619</v>
      </c>
      <c r="C164" s="123" t="s">
        <v>324</v>
      </c>
      <c r="D164" s="124" t="s">
        <v>615</v>
      </c>
      <c r="E164" s="125" t="s">
        <v>261</v>
      </c>
      <c r="F164" s="124" t="s">
        <v>643</v>
      </c>
      <c r="G164" s="124" t="s">
        <v>621</v>
      </c>
      <c r="H164" s="126">
        <v>41.91</v>
      </c>
    </row>
    <row r="165" spans="1:8" x14ac:dyDescent="0.25">
      <c r="A165" s="119"/>
      <c r="B165" s="122" t="s">
        <v>619</v>
      </c>
      <c r="C165" s="123" t="s">
        <v>324</v>
      </c>
      <c r="D165" s="124" t="s">
        <v>615</v>
      </c>
      <c r="E165" s="125" t="s">
        <v>261</v>
      </c>
      <c r="F165" s="124" t="s">
        <v>644</v>
      </c>
      <c r="G165" s="124" t="s">
        <v>621</v>
      </c>
      <c r="H165" s="126">
        <v>155.88</v>
      </c>
    </row>
    <row r="166" spans="1:8" x14ac:dyDescent="0.25">
      <c r="A166" s="119"/>
      <c r="B166" s="122" t="s">
        <v>619</v>
      </c>
      <c r="C166" s="123" t="s">
        <v>324</v>
      </c>
      <c r="D166" s="124" t="s">
        <v>615</v>
      </c>
      <c r="E166" s="125" t="s">
        <v>261</v>
      </c>
      <c r="F166" s="124" t="s">
        <v>645</v>
      </c>
      <c r="G166" s="124" t="s">
        <v>621</v>
      </c>
      <c r="H166" s="126">
        <v>96.53</v>
      </c>
    </row>
    <row r="167" spans="1:8" x14ac:dyDescent="0.25">
      <c r="A167" s="119"/>
      <c r="B167" s="122" t="s">
        <v>646</v>
      </c>
      <c r="C167" s="123" t="s">
        <v>340</v>
      </c>
      <c r="D167" s="124" t="s">
        <v>615</v>
      </c>
      <c r="E167" s="125" t="s">
        <v>261</v>
      </c>
      <c r="F167" s="124" t="s">
        <v>647</v>
      </c>
      <c r="G167" s="124" t="s">
        <v>648</v>
      </c>
      <c r="H167" s="126">
        <v>11329.79</v>
      </c>
    </row>
    <row r="168" spans="1:8" x14ac:dyDescent="0.25">
      <c r="A168" s="119"/>
      <c r="B168" s="122" t="s">
        <v>619</v>
      </c>
      <c r="C168" s="123" t="s">
        <v>366</v>
      </c>
      <c r="D168" s="124" t="s">
        <v>615</v>
      </c>
      <c r="E168" s="125" t="s">
        <v>261</v>
      </c>
      <c r="F168" s="124" t="s">
        <v>649</v>
      </c>
      <c r="G168" s="124" t="s">
        <v>621</v>
      </c>
      <c r="H168" s="126">
        <v>101.23</v>
      </c>
    </row>
    <row r="169" spans="1:8" x14ac:dyDescent="0.25">
      <c r="A169" s="119"/>
      <c r="B169" s="122" t="s">
        <v>650</v>
      </c>
      <c r="C169" s="123" t="s">
        <v>366</v>
      </c>
      <c r="D169" s="124" t="s">
        <v>651</v>
      </c>
      <c r="E169" s="125" t="s">
        <v>261</v>
      </c>
      <c r="F169" s="124" t="s">
        <v>652</v>
      </c>
      <c r="G169" s="124" t="s">
        <v>653</v>
      </c>
      <c r="H169" s="126">
        <v>102.01</v>
      </c>
    </row>
    <row r="170" spans="1:8" x14ac:dyDescent="0.25">
      <c r="A170" s="119"/>
      <c r="B170" s="122" t="s">
        <v>654</v>
      </c>
      <c r="C170" s="123" t="s">
        <v>366</v>
      </c>
      <c r="D170" s="124" t="s">
        <v>615</v>
      </c>
      <c r="E170" s="125" t="s">
        <v>261</v>
      </c>
      <c r="F170" s="124" t="s">
        <v>655</v>
      </c>
      <c r="G170" s="124" t="s">
        <v>656</v>
      </c>
      <c r="H170" s="126">
        <v>3093.99</v>
      </c>
    </row>
    <row r="171" spans="1:8" x14ac:dyDescent="0.25">
      <c r="A171" s="119"/>
      <c r="B171" s="122" t="s">
        <v>657</v>
      </c>
      <c r="C171" s="123" t="s">
        <v>366</v>
      </c>
      <c r="D171" s="124" t="s">
        <v>651</v>
      </c>
      <c r="E171" s="125" t="s">
        <v>261</v>
      </c>
      <c r="F171" s="124" t="s">
        <v>658</v>
      </c>
      <c r="G171" s="124" t="s">
        <v>659</v>
      </c>
      <c r="H171" s="126">
        <v>139.69999999999999</v>
      </c>
    </row>
    <row r="172" spans="1:8" x14ac:dyDescent="0.25">
      <c r="A172" s="119"/>
      <c r="B172" s="122" t="s">
        <v>660</v>
      </c>
      <c r="C172" s="123" t="s">
        <v>366</v>
      </c>
      <c r="D172" s="124" t="s">
        <v>432</v>
      </c>
      <c r="E172" s="125" t="s">
        <v>261</v>
      </c>
      <c r="F172" s="124" t="s">
        <v>661</v>
      </c>
      <c r="G172" s="124" t="s">
        <v>662</v>
      </c>
      <c r="H172" s="126">
        <v>15.12</v>
      </c>
    </row>
    <row r="173" spans="1:8" x14ac:dyDescent="0.25">
      <c r="A173" s="119"/>
      <c r="B173" s="122" t="s">
        <v>660</v>
      </c>
      <c r="C173" s="123" t="s">
        <v>366</v>
      </c>
      <c r="D173" s="124" t="s">
        <v>432</v>
      </c>
      <c r="E173" s="125" t="s">
        <v>261</v>
      </c>
      <c r="F173" s="124" t="s">
        <v>663</v>
      </c>
      <c r="G173" s="124" t="s">
        <v>662</v>
      </c>
      <c r="H173" s="126">
        <v>15.12</v>
      </c>
    </row>
    <row r="174" spans="1:8" x14ac:dyDescent="0.25">
      <c r="A174" s="119"/>
      <c r="B174" s="122" t="s">
        <v>660</v>
      </c>
      <c r="C174" s="123" t="s">
        <v>366</v>
      </c>
      <c r="D174" s="124" t="s">
        <v>432</v>
      </c>
      <c r="E174" s="125" t="s">
        <v>261</v>
      </c>
      <c r="F174" s="124" t="s">
        <v>664</v>
      </c>
      <c r="G174" s="124" t="s">
        <v>662</v>
      </c>
      <c r="H174" s="126">
        <v>15.12</v>
      </c>
    </row>
    <row r="175" spans="1:8" x14ac:dyDescent="0.25">
      <c r="A175" s="119"/>
      <c r="B175" s="122" t="s">
        <v>660</v>
      </c>
      <c r="C175" s="123" t="s">
        <v>366</v>
      </c>
      <c r="D175" s="124" t="s">
        <v>432</v>
      </c>
      <c r="E175" s="125" t="s">
        <v>261</v>
      </c>
      <c r="F175" s="124" t="s">
        <v>665</v>
      </c>
      <c r="G175" s="124" t="s">
        <v>662</v>
      </c>
      <c r="H175" s="126">
        <v>15.12</v>
      </c>
    </row>
    <row r="176" spans="1:8" x14ac:dyDescent="0.25">
      <c r="A176" s="119"/>
      <c r="B176" s="122" t="s">
        <v>660</v>
      </c>
      <c r="C176" s="123" t="s">
        <v>366</v>
      </c>
      <c r="D176" s="124" t="s">
        <v>432</v>
      </c>
      <c r="E176" s="125" t="s">
        <v>261</v>
      </c>
      <c r="F176" s="124" t="s">
        <v>666</v>
      </c>
      <c r="G176" s="124" t="s">
        <v>662</v>
      </c>
      <c r="H176" s="126">
        <v>15.12</v>
      </c>
    </row>
    <row r="177" spans="1:8" x14ac:dyDescent="0.25">
      <c r="A177" s="119"/>
      <c r="B177" s="122" t="s">
        <v>660</v>
      </c>
      <c r="C177" s="123" t="s">
        <v>366</v>
      </c>
      <c r="D177" s="124" t="s">
        <v>432</v>
      </c>
      <c r="E177" s="125" t="s">
        <v>261</v>
      </c>
      <c r="F177" s="124" t="s">
        <v>667</v>
      </c>
      <c r="G177" s="124" t="s">
        <v>662</v>
      </c>
      <c r="H177" s="126">
        <v>15.12</v>
      </c>
    </row>
    <row r="178" spans="1:8" x14ac:dyDescent="0.25">
      <c r="A178" s="119"/>
      <c r="B178" s="122" t="s">
        <v>660</v>
      </c>
      <c r="C178" s="123" t="s">
        <v>366</v>
      </c>
      <c r="D178" s="124" t="s">
        <v>432</v>
      </c>
      <c r="E178" s="125" t="s">
        <v>261</v>
      </c>
      <c r="F178" s="124" t="s">
        <v>668</v>
      </c>
      <c r="G178" s="124" t="s">
        <v>662</v>
      </c>
      <c r="H178" s="126">
        <v>15.12</v>
      </c>
    </row>
    <row r="179" spans="1:8" x14ac:dyDescent="0.25">
      <c r="A179" s="119"/>
      <c r="B179" s="122" t="s">
        <v>660</v>
      </c>
      <c r="C179" s="123" t="s">
        <v>366</v>
      </c>
      <c r="D179" s="124" t="s">
        <v>432</v>
      </c>
      <c r="E179" s="125" t="s">
        <v>261</v>
      </c>
      <c r="F179" s="124" t="s">
        <v>669</v>
      </c>
      <c r="G179" s="124" t="s">
        <v>662</v>
      </c>
      <c r="H179" s="126">
        <v>151.19999999999999</v>
      </c>
    </row>
    <row r="180" spans="1:8" x14ac:dyDescent="0.25">
      <c r="A180" s="119"/>
      <c r="B180" s="122" t="s">
        <v>670</v>
      </c>
      <c r="C180" s="123" t="s">
        <v>366</v>
      </c>
      <c r="D180" s="124" t="s">
        <v>432</v>
      </c>
      <c r="E180" s="125" t="s">
        <v>261</v>
      </c>
      <c r="F180" s="124" t="s">
        <v>671</v>
      </c>
      <c r="G180" s="124" t="s">
        <v>672</v>
      </c>
      <c r="H180" s="126">
        <v>453.6</v>
      </c>
    </row>
    <row r="181" spans="1:8" x14ac:dyDescent="0.25">
      <c r="A181" s="119"/>
      <c r="B181" s="122" t="s">
        <v>657</v>
      </c>
      <c r="C181" s="123" t="s">
        <v>366</v>
      </c>
      <c r="D181" s="124" t="s">
        <v>651</v>
      </c>
      <c r="E181" s="125" t="s">
        <v>261</v>
      </c>
      <c r="F181" s="124" t="s">
        <v>673</v>
      </c>
      <c r="G181" s="124" t="s">
        <v>674</v>
      </c>
      <c r="H181" s="126">
        <v>409.07</v>
      </c>
    </row>
    <row r="182" spans="1:8" x14ac:dyDescent="0.25">
      <c r="A182" s="119"/>
      <c r="B182" s="122" t="s">
        <v>650</v>
      </c>
      <c r="C182" s="123" t="s">
        <v>366</v>
      </c>
      <c r="D182" s="124" t="s">
        <v>651</v>
      </c>
      <c r="E182" s="125" t="s">
        <v>261</v>
      </c>
      <c r="F182" s="124" t="s">
        <v>675</v>
      </c>
      <c r="G182" s="124" t="s">
        <v>676</v>
      </c>
      <c r="H182" s="126">
        <v>58.37</v>
      </c>
    </row>
    <row r="183" spans="1:8" x14ac:dyDescent="0.25">
      <c r="A183" s="119"/>
      <c r="B183" s="122" t="s">
        <v>677</v>
      </c>
      <c r="C183" s="123" t="s">
        <v>366</v>
      </c>
      <c r="D183" s="124" t="s">
        <v>367</v>
      </c>
      <c r="E183" s="125" t="s">
        <v>261</v>
      </c>
      <c r="F183" s="124" t="s">
        <v>678</v>
      </c>
      <c r="G183" s="124" t="s">
        <v>679</v>
      </c>
      <c r="H183" s="126">
        <v>155.9</v>
      </c>
    </row>
    <row r="184" spans="1:8" x14ac:dyDescent="0.25">
      <c r="A184" s="119"/>
      <c r="B184" s="122" t="s">
        <v>677</v>
      </c>
      <c r="C184" s="123" t="s">
        <v>366</v>
      </c>
      <c r="D184" s="124" t="s">
        <v>367</v>
      </c>
      <c r="E184" s="125" t="s">
        <v>261</v>
      </c>
      <c r="F184" s="124" t="s">
        <v>680</v>
      </c>
      <c r="G184" s="124" t="s">
        <v>679</v>
      </c>
      <c r="H184" s="126">
        <v>38.97</v>
      </c>
    </row>
    <row r="185" spans="1:8" x14ac:dyDescent="0.25">
      <c r="A185" s="119"/>
      <c r="B185" s="122" t="s">
        <v>677</v>
      </c>
      <c r="C185" s="123" t="s">
        <v>366</v>
      </c>
      <c r="D185" s="124" t="s">
        <v>367</v>
      </c>
      <c r="E185" s="125" t="s">
        <v>261</v>
      </c>
      <c r="F185" s="124" t="s">
        <v>681</v>
      </c>
      <c r="G185" s="124" t="s">
        <v>679</v>
      </c>
      <c r="H185" s="126">
        <v>45.96</v>
      </c>
    </row>
    <row r="186" spans="1:8" x14ac:dyDescent="0.25">
      <c r="A186" s="119"/>
      <c r="B186" s="122" t="s">
        <v>682</v>
      </c>
      <c r="C186" s="123" t="s">
        <v>366</v>
      </c>
      <c r="D186" s="124" t="s">
        <v>367</v>
      </c>
      <c r="E186" s="125" t="s">
        <v>261</v>
      </c>
      <c r="F186" s="124" t="s">
        <v>683</v>
      </c>
      <c r="G186" s="124" t="s">
        <v>679</v>
      </c>
      <c r="H186" s="126">
        <v>10.99</v>
      </c>
    </row>
    <row r="187" spans="1:8" x14ac:dyDescent="0.25">
      <c r="A187" s="119"/>
      <c r="B187" s="122" t="s">
        <v>684</v>
      </c>
      <c r="C187" s="123" t="s">
        <v>366</v>
      </c>
      <c r="D187" s="124" t="s">
        <v>367</v>
      </c>
      <c r="E187" s="125" t="s">
        <v>261</v>
      </c>
      <c r="F187" s="124" t="s">
        <v>685</v>
      </c>
      <c r="G187" s="124" t="s">
        <v>679</v>
      </c>
      <c r="H187" s="126">
        <v>48.81</v>
      </c>
    </row>
    <row r="188" spans="1:8" x14ac:dyDescent="0.25">
      <c r="A188" s="119"/>
      <c r="B188" s="122" t="s">
        <v>686</v>
      </c>
      <c r="C188" s="123" t="s">
        <v>366</v>
      </c>
      <c r="D188" s="124" t="s">
        <v>367</v>
      </c>
      <c r="E188" s="125" t="s">
        <v>261</v>
      </c>
      <c r="F188" s="124" t="s">
        <v>687</v>
      </c>
      <c r="G188" s="124" t="s">
        <v>688</v>
      </c>
      <c r="H188" s="126">
        <v>62.73</v>
      </c>
    </row>
    <row r="189" spans="1:8" x14ac:dyDescent="0.25">
      <c r="A189" s="119"/>
      <c r="B189" s="122" t="s">
        <v>689</v>
      </c>
      <c r="C189" s="123" t="s">
        <v>366</v>
      </c>
      <c r="D189" s="124" t="s">
        <v>367</v>
      </c>
      <c r="E189" s="125" t="s">
        <v>261</v>
      </c>
      <c r="F189" s="124" t="s">
        <v>690</v>
      </c>
      <c r="G189" s="124" t="s">
        <v>691</v>
      </c>
      <c r="H189" s="126">
        <v>20.309999999999999</v>
      </c>
    </row>
    <row r="190" spans="1:8" x14ac:dyDescent="0.25">
      <c r="A190" s="119"/>
      <c r="B190" s="122" t="s">
        <v>692</v>
      </c>
      <c r="C190" s="123" t="s">
        <v>366</v>
      </c>
      <c r="D190" s="124" t="s">
        <v>367</v>
      </c>
      <c r="E190" s="125" t="s">
        <v>261</v>
      </c>
      <c r="F190" s="124" t="s">
        <v>693</v>
      </c>
      <c r="G190" s="124" t="s">
        <v>694</v>
      </c>
      <c r="H190" s="126">
        <v>239.01</v>
      </c>
    </row>
    <row r="191" spans="1:8" x14ac:dyDescent="0.25">
      <c r="A191" s="119"/>
      <c r="B191" s="122" t="s">
        <v>686</v>
      </c>
      <c r="C191" s="123" t="s">
        <v>366</v>
      </c>
      <c r="D191" s="124" t="s">
        <v>367</v>
      </c>
      <c r="E191" s="125" t="s">
        <v>261</v>
      </c>
      <c r="F191" s="124" t="s">
        <v>695</v>
      </c>
      <c r="G191" s="124" t="s">
        <v>688</v>
      </c>
      <c r="H191" s="126">
        <v>62.45</v>
      </c>
    </row>
    <row r="192" spans="1:8" x14ac:dyDescent="0.25">
      <c r="A192" s="119"/>
      <c r="B192" s="122" t="s">
        <v>686</v>
      </c>
      <c r="C192" s="123" t="s">
        <v>696</v>
      </c>
      <c r="D192" s="124" t="s">
        <v>367</v>
      </c>
      <c r="E192" s="125" t="s">
        <v>261</v>
      </c>
      <c r="F192" s="124" t="s">
        <v>697</v>
      </c>
      <c r="G192" s="124" t="s">
        <v>688</v>
      </c>
      <c r="H192" s="126">
        <v>37.979999999999997</v>
      </c>
    </row>
    <row r="193" spans="1:8" x14ac:dyDescent="0.25">
      <c r="A193" s="119"/>
      <c r="B193" s="122" t="s">
        <v>689</v>
      </c>
      <c r="C193" s="123" t="s">
        <v>696</v>
      </c>
      <c r="D193" s="124" t="s">
        <v>367</v>
      </c>
      <c r="E193" s="125" t="s">
        <v>261</v>
      </c>
      <c r="F193" s="124" t="s">
        <v>698</v>
      </c>
      <c r="G193" s="124" t="s">
        <v>691</v>
      </c>
      <c r="H193" s="126">
        <v>27.6</v>
      </c>
    </row>
    <row r="194" spans="1:8" x14ac:dyDescent="0.25">
      <c r="A194" s="119"/>
      <c r="B194" s="122" t="s">
        <v>699</v>
      </c>
      <c r="C194" s="123" t="s">
        <v>412</v>
      </c>
      <c r="D194" s="124" t="s">
        <v>615</v>
      </c>
      <c r="E194" s="125" t="s">
        <v>414</v>
      </c>
      <c r="F194" s="124" t="s">
        <v>700</v>
      </c>
      <c r="G194" s="124" t="s">
        <v>701</v>
      </c>
      <c r="H194" s="126">
        <v>333</v>
      </c>
    </row>
    <row r="195" spans="1:8" x14ac:dyDescent="0.25">
      <c r="A195" s="119"/>
      <c r="B195" s="122" t="s">
        <v>682</v>
      </c>
      <c r="C195" s="123" t="s">
        <v>426</v>
      </c>
      <c r="D195" s="124" t="s">
        <v>367</v>
      </c>
      <c r="E195" s="125" t="s">
        <v>414</v>
      </c>
      <c r="F195" s="124" t="s">
        <v>702</v>
      </c>
      <c r="G195" s="124" t="s">
        <v>703</v>
      </c>
      <c r="H195" s="126">
        <v>21.98</v>
      </c>
    </row>
    <row r="196" spans="1:8" x14ac:dyDescent="0.25">
      <c r="A196" s="119"/>
      <c r="B196" s="122" t="s">
        <v>677</v>
      </c>
      <c r="C196" s="123" t="s">
        <v>426</v>
      </c>
      <c r="D196" s="124" t="s">
        <v>367</v>
      </c>
      <c r="E196" s="125" t="s">
        <v>414</v>
      </c>
      <c r="F196" s="124" t="s">
        <v>704</v>
      </c>
      <c r="G196" s="124" t="s">
        <v>705</v>
      </c>
      <c r="H196" s="126">
        <v>34.409999999999997</v>
      </c>
    </row>
    <row r="197" spans="1:8" x14ac:dyDescent="0.25">
      <c r="A197" s="119"/>
      <c r="B197" s="122" t="s">
        <v>706</v>
      </c>
      <c r="C197" s="123" t="s">
        <v>505</v>
      </c>
      <c r="D197" s="124" t="s">
        <v>432</v>
      </c>
      <c r="E197" s="125" t="s">
        <v>414</v>
      </c>
      <c r="F197" s="124" t="s">
        <v>707</v>
      </c>
      <c r="G197" s="124" t="s">
        <v>708</v>
      </c>
      <c r="H197" s="126">
        <v>60.48</v>
      </c>
    </row>
    <row r="198" spans="1:8" x14ac:dyDescent="0.25">
      <c r="A198" s="119"/>
      <c r="B198" s="122" t="s">
        <v>706</v>
      </c>
      <c r="C198" s="123" t="s">
        <v>505</v>
      </c>
      <c r="D198" s="124" t="s">
        <v>432</v>
      </c>
      <c r="E198" s="125" t="s">
        <v>414</v>
      </c>
      <c r="F198" s="124" t="s">
        <v>709</v>
      </c>
      <c r="G198" s="124" t="s">
        <v>708</v>
      </c>
      <c r="H198" s="126">
        <v>60.48</v>
      </c>
    </row>
    <row r="199" spans="1:8" x14ac:dyDescent="0.25">
      <c r="A199" s="119"/>
      <c r="B199" s="122" t="s">
        <v>650</v>
      </c>
      <c r="C199" s="123" t="s">
        <v>505</v>
      </c>
      <c r="D199" s="124" t="s">
        <v>651</v>
      </c>
      <c r="E199" s="125" t="s">
        <v>414</v>
      </c>
      <c r="F199" s="124" t="s">
        <v>710</v>
      </c>
      <c r="G199" s="124" t="s">
        <v>676</v>
      </c>
      <c r="H199" s="126">
        <v>207</v>
      </c>
    </row>
    <row r="200" spans="1:8" x14ac:dyDescent="0.25">
      <c r="A200" s="119"/>
      <c r="B200" s="122" t="s">
        <v>622</v>
      </c>
      <c r="C200" s="123" t="s">
        <v>505</v>
      </c>
      <c r="D200" s="124" t="s">
        <v>615</v>
      </c>
      <c r="E200" s="125" t="s">
        <v>414</v>
      </c>
      <c r="F200" s="124" t="s">
        <v>711</v>
      </c>
      <c r="G200" s="124" t="s">
        <v>624</v>
      </c>
      <c r="H200" s="126">
        <v>18</v>
      </c>
    </row>
    <row r="201" spans="1:8" x14ac:dyDescent="0.25">
      <c r="A201" s="119"/>
      <c r="B201" s="122" t="s">
        <v>650</v>
      </c>
      <c r="C201" s="123" t="s">
        <v>505</v>
      </c>
      <c r="D201" s="124" t="s">
        <v>651</v>
      </c>
      <c r="E201" s="125" t="s">
        <v>414</v>
      </c>
      <c r="F201" s="124" t="s">
        <v>712</v>
      </c>
      <c r="G201" s="124" t="s">
        <v>676</v>
      </c>
      <c r="H201" s="126">
        <v>49.56</v>
      </c>
    </row>
    <row r="202" spans="1:8" x14ac:dyDescent="0.25">
      <c r="A202" s="119"/>
      <c r="B202" s="122" t="s">
        <v>677</v>
      </c>
      <c r="C202" s="123" t="s">
        <v>505</v>
      </c>
      <c r="D202" s="124" t="s">
        <v>367</v>
      </c>
      <c r="E202" s="125" t="s">
        <v>414</v>
      </c>
      <c r="F202" s="124" t="s">
        <v>713</v>
      </c>
      <c r="G202" s="124" t="s">
        <v>705</v>
      </c>
      <c r="H202" s="126">
        <v>38.15</v>
      </c>
    </row>
    <row r="203" spans="1:8" x14ac:dyDescent="0.25">
      <c r="A203" s="119"/>
      <c r="B203" s="122" t="s">
        <v>625</v>
      </c>
      <c r="C203" s="123" t="s">
        <v>589</v>
      </c>
      <c r="D203" s="124" t="s">
        <v>615</v>
      </c>
      <c r="E203" s="125" t="s">
        <v>414</v>
      </c>
      <c r="F203" s="124" t="s">
        <v>714</v>
      </c>
      <c r="G203" s="124" t="s">
        <v>627</v>
      </c>
      <c r="H203" s="126">
        <v>334.01</v>
      </c>
    </row>
    <row r="204" spans="1:8" x14ac:dyDescent="0.25">
      <c r="A204" s="119"/>
      <c r="B204" s="122" t="s">
        <v>660</v>
      </c>
      <c r="C204" s="123" t="s">
        <v>589</v>
      </c>
      <c r="D204" s="124" t="s">
        <v>432</v>
      </c>
      <c r="E204" s="125" t="s">
        <v>414</v>
      </c>
      <c r="F204" s="124" t="s">
        <v>715</v>
      </c>
      <c r="G204" s="124" t="s">
        <v>662</v>
      </c>
      <c r="H204" s="126">
        <v>151.19999999999999</v>
      </c>
    </row>
    <row r="205" spans="1:8" x14ac:dyDescent="0.25">
      <c r="A205" s="119"/>
      <c r="B205" s="122" t="s">
        <v>660</v>
      </c>
      <c r="C205" s="123" t="s">
        <v>589</v>
      </c>
      <c r="D205" s="124" t="s">
        <v>432</v>
      </c>
      <c r="E205" s="125" t="s">
        <v>414</v>
      </c>
      <c r="F205" s="124" t="s">
        <v>716</v>
      </c>
      <c r="G205" s="124" t="s">
        <v>662</v>
      </c>
      <c r="H205" s="126">
        <v>15.12</v>
      </c>
    </row>
    <row r="206" spans="1:8" x14ac:dyDescent="0.25">
      <c r="A206" s="119"/>
      <c r="B206" s="122" t="s">
        <v>660</v>
      </c>
      <c r="C206" s="123" t="s">
        <v>589</v>
      </c>
      <c r="D206" s="124" t="s">
        <v>432</v>
      </c>
      <c r="E206" s="125" t="s">
        <v>414</v>
      </c>
      <c r="F206" s="124" t="s">
        <v>717</v>
      </c>
      <c r="G206" s="124" t="s">
        <v>662</v>
      </c>
      <c r="H206" s="126">
        <v>15.12</v>
      </c>
    </row>
    <row r="207" spans="1:8" x14ac:dyDescent="0.25">
      <c r="A207" s="119"/>
      <c r="B207" s="122" t="s">
        <v>660</v>
      </c>
      <c r="C207" s="123" t="s">
        <v>589</v>
      </c>
      <c r="D207" s="124" t="s">
        <v>432</v>
      </c>
      <c r="E207" s="125" t="s">
        <v>414</v>
      </c>
      <c r="F207" s="124" t="s">
        <v>718</v>
      </c>
      <c r="G207" s="124" t="s">
        <v>662</v>
      </c>
      <c r="H207" s="126">
        <v>15.12</v>
      </c>
    </row>
    <row r="208" spans="1:8" x14ac:dyDescent="0.25">
      <c r="A208" s="119"/>
      <c r="B208" s="122" t="s">
        <v>660</v>
      </c>
      <c r="C208" s="123" t="s">
        <v>589</v>
      </c>
      <c r="D208" s="124" t="s">
        <v>432</v>
      </c>
      <c r="E208" s="125" t="s">
        <v>414</v>
      </c>
      <c r="F208" s="124" t="s">
        <v>719</v>
      </c>
      <c r="G208" s="124" t="s">
        <v>662</v>
      </c>
      <c r="H208" s="126">
        <v>15.12</v>
      </c>
    </row>
    <row r="209" spans="1:8" x14ac:dyDescent="0.25">
      <c r="A209" s="119"/>
      <c r="B209" s="122" t="s">
        <v>660</v>
      </c>
      <c r="C209" s="123" t="s">
        <v>589</v>
      </c>
      <c r="D209" s="124" t="s">
        <v>432</v>
      </c>
      <c r="E209" s="125" t="s">
        <v>414</v>
      </c>
      <c r="F209" s="124" t="s">
        <v>720</v>
      </c>
      <c r="G209" s="124" t="s">
        <v>662</v>
      </c>
      <c r="H209" s="126">
        <v>15.12</v>
      </c>
    </row>
    <row r="210" spans="1:8" x14ac:dyDescent="0.25">
      <c r="A210" s="119"/>
      <c r="B210" s="122" t="s">
        <v>660</v>
      </c>
      <c r="C210" s="123" t="s">
        <v>589</v>
      </c>
      <c r="D210" s="124" t="s">
        <v>432</v>
      </c>
      <c r="E210" s="125" t="s">
        <v>414</v>
      </c>
      <c r="F210" s="124" t="s">
        <v>721</v>
      </c>
      <c r="G210" s="124" t="s">
        <v>662</v>
      </c>
      <c r="H210" s="126">
        <v>15.12</v>
      </c>
    </row>
    <row r="211" spans="1:8" x14ac:dyDescent="0.25">
      <c r="A211" s="119"/>
      <c r="B211" s="122" t="s">
        <v>722</v>
      </c>
      <c r="C211" s="123" t="s">
        <v>589</v>
      </c>
      <c r="D211" s="124" t="s">
        <v>432</v>
      </c>
      <c r="E211" s="125" t="s">
        <v>414</v>
      </c>
      <c r="F211" s="124" t="s">
        <v>723</v>
      </c>
      <c r="G211" s="124" t="s">
        <v>724</v>
      </c>
      <c r="H211" s="126">
        <v>30.24</v>
      </c>
    </row>
    <row r="212" spans="1:8" x14ac:dyDescent="0.25">
      <c r="A212" s="119"/>
      <c r="B212" s="122" t="s">
        <v>722</v>
      </c>
      <c r="C212" s="123" t="s">
        <v>589</v>
      </c>
      <c r="D212" s="124" t="s">
        <v>432</v>
      </c>
      <c r="E212" s="125" t="s">
        <v>414</v>
      </c>
      <c r="F212" s="124" t="s">
        <v>725</v>
      </c>
      <c r="G212" s="124" t="s">
        <v>724</v>
      </c>
      <c r="H212" s="126">
        <v>1270.08</v>
      </c>
    </row>
    <row r="213" spans="1:8" x14ac:dyDescent="0.25">
      <c r="A213" s="119"/>
      <c r="B213" s="122" t="s">
        <v>722</v>
      </c>
      <c r="C213" s="123" t="s">
        <v>589</v>
      </c>
      <c r="D213" s="124" t="s">
        <v>432</v>
      </c>
      <c r="E213" s="125" t="s">
        <v>414</v>
      </c>
      <c r="F213" s="124" t="s">
        <v>726</v>
      </c>
      <c r="G213" s="124" t="s">
        <v>724</v>
      </c>
      <c r="H213" s="126">
        <v>30.24</v>
      </c>
    </row>
    <row r="214" spans="1:8" x14ac:dyDescent="0.25">
      <c r="A214" s="119"/>
      <c r="B214" s="122" t="s">
        <v>722</v>
      </c>
      <c r="C214" s="123" t="s">
        <v>589</v>
      </c>
      <c r="D214" s="124" t="s">
        <v>432</v>
      </c>
      <c r="E214" s="125" t="s">
        <v>414</v>
      </c>
      <c r="F214" s="124" t="s">
        <v>727</v>
      </c>
      <c r="G214" s="124" t="s">
        <v>724</v>
      </c>
      <c r="H214" s="126">
        <v>30.24</v>
      </c>
    </row>
    <row r="215" spans="1:8" x14ac:dyDescent="0.25">
      <c r="A215" s="119"/>
      <c r="B215" s="122" t="s">
        <v>722</v>
      </c>
      <c r="C215" s="123" t="s">
        <v>589</v>
      </c>
      <c r="D215" s="124" t="s">
        <v>432</v>
      </c>
      <c r="E215" s="125" t="s">
        <v>414</v>
      </c>
      <c r="F215" s="124" t="s">
        <v>728</v>
      </c>
      <c r="G215" s="124" t="s">
        <v>724</v>
      </c>
      <c r="H215" s="126">
        <v>30.24</v>
      </c>
    </row>
    <row r="216" spans="1:8" x14ac:dyDescent="0.25">
      <c r="A216" s="119"/>
      <c r="B216" s="122" t="s">
        <v>657</v>
      </c>
      <c r="C216" s="123" t="s">
        <v>589</v>
      </c>
      <c r="D216" s="124" t="s">
        <v>651</v>
      </c>
      <c r="E216" s="125" t="s">
        <v>414</v>
      </c>
      <c r="F216" s="124" t="s">
        <v>729</v>
      </c>
      <c r="G216" s="124" t="s">
        <v>730</v>
      </c>
      <c r="H216" s="126">
        <v>10.69</v>
      </c>
    </row>
    <row r="217" spans="1:8" x14ac:dyDescent="0.25">
      <c r="A217" s="119"/>
      <c r="B217" s="122" t="s">
        <v>684</v>
      </c>
      <c r="C217" s="123" t="s">
        <v>589</v>
      </c>
      <c r="D217" s="124" t="s">
        <v>367</v>
      </c>
      <c r="E217" s="125" t="s">
        <v>414</v>
      </c>
      <c r="F217" s="124" t="s">
        <v>731</v>
      </c>
      <c r="G217" s="124" t="s">
        <v>732</v>
      </c>
      <c r="H217" s="126">
        <v>81.23</v>
      </c>
    </row>
    <row r="218" spans="1:8" x14ac:dyDescent="0.25">
      <c r="A218" s="119"/>
      <c r="B218" s="122" t="s">
        <v>684</v>
      </c>
      <c r="C218" s="123" t="s">
        <v>589</v>
      </c>
      <c r="D218" s="124" t="s">
        <v>367</v>
      </c>
      <c r="E218" s="125" t="s">
        <v>414</v>
      </c>
      <c r="F218" s="124" t="s">
        <v>733</v>
      </c>
      <c r="G218" s="124" t="s">
        <v>732</v>
      </c>
      <c r="H218" s="126">
        <v>155.9</v>
      </c>
    </row>
    <row r="219" spans="1:8" x14ac:dyDescent="0.25">
      <c r="A219" s="119"/>
      <c r="B219" s="122" t="s">
        <v>677</v>
      </c>
      <c r="C219" s="123" t="s">
        <v>589</v>
      </c>
      <c r="D219" s="124" t="s">
        <v>367</v>
      </c>
      <c r="E219" s="125" t="s">
        <v>414</v>
      </c>
      <c r="F219" s="124" t="s">
        <v>734</v>
      </c>
      <c r="G219" s="124" t="s">
        <v>705</v>
      </c>
      <c r="H219" s="126">
        <v>51.46</v>
      </c>
    </row>
    <row r="220" spans="1:8" x14ac:dyDescent="0.25">
      <c r="A220" s="119"/>
      <c r="B220" s="122" t="s">
        <v>677</v>
      </c>
      <c r="C220" s="123" t="s">
        <v>589</v>
      </c>
      <c r="D220" s="124" t="s">
        <v>367</v>
      </c>
      <c r="E220" s="125" t="s">
        <v>414</v>
      </c>
      <c r="F220" s="124" t="s">
        <v>735</v>
      </c>
      <c r="G220" s="124" t="s">
        <v>705</v>
      </c>
      <c r="H220" s="126">
        <v>30.64</v>
      </c>
    </row>
    <row r="221" spans="1:8" x14ac:dyDescent="0.25">
      <c r="A221" s="119"/>
      <c r="B221" s="122" t="s">
        <v>619</v>
      </c>
      <c r="C221" s="123" t="s">
        <v>589</v>
      </c>
      <c r="D221" s="124" t="s">
        <v>615</v>
      </c>
      <c r="E221" s="125" t="s">
        <v>414</v>
      </c>
      <c r="F221" s="124" t="s">
        <v>736</v>
      </c>
      <c r="G221" s="124" t="s">
        <v>621</v>
      </c>
      <c r="H221" s="126">
        <v>2216.5300000000002</v>
      </c>
    </row>
    <row r="222" spans="1:8" x14ac:dyDescent="0.25">
      <c r="A222" s="119"/>
      <c r="B222" s="122" t="s">
        <v>654</v>
      </c>
      <c r="C222" s="123" t="s">
        <v>589</v>
      </c>
      <c r="D222" s="124" t="s">
        <v>615</v>
      </c>
      <c r="E222" s="125" t="s">
        <v>414</v>
      </c>
      <c r="F222" s="124" t="s">
        <v>737</v>
      </c>
      <c r="G222" s="124" t="s">
        <v>656</v>
      </c>
      <c r="H222" s="126">
        <v>7102.89</v>
      </c>
    </row>
    <row r="223" spans="1:8" x14ac:dyDescent="0.25">
      <c r="A223" s="119"/>
      <c r="B223" s="122" t="s">
        <v>625</v>
      </c>
      <c r="C223" s="123" t="s">
        <v>589</v>
      </c>
      <c r="D223" s="124" t="s">
        <v>615</v>
      </c>
      <c r="E223" s="125" t="s">
        <v>414</v>
      </c>
      <c r="F223" s="124" t="s">
        <v>738</v>
      </c>
      <c r="G223" s="124" t="s">
        <v>627</v>
      </c>
      <c r="H223" s="126">
        <v>25.08</v>
      </c>
    </row>
    <row r="224" spans="1:8" x14ac:dyDescent="0.25">
      <c r="A224" s="119"/>
      <c r="B224" s="122" t="s">
        <v>625</v>
      </c>
      <c r="C224" s="123" t="s">
        <v>589</v>
      </c>
      <c r="D224" s="124" t="s">
        <v>615</v>
      </c>
      <c r="E224" s="125" t="s">
        <v>414</v>
      </c>
      <c r="F224" s="124" t="s">
        <v>739</v>
      </c>
      <c r="G224" s="124" t="s">
        <v>627</v>
      </c>
      <c r="H224" s="126">
        <v>91.99</v>
      </c>
    </row>
    <row r="225" spans="1:8" x14ac:dyDescent="0.25">
      <c r="A225" s="119"/>
      <c r="B225" s="122" t="s">
        <v>625</v>
      </c>
      <c r="C225" s="123" t="s">
        <v>589</v>
      </c>
      <c r="D225" s="124" t="s">
        <v>615</v>
      </c>
      <c r="E225" s="125" t="s">
        <v>414</v>
      </c>
      <c r="F225" s="124" t="s">
        <v>740</v>
      </c>
      <c r="G225" s="124" t="s">
        <v>627</v>
      </c>
      <c r="H225" s="126">
        <v>144.33000000000001</v>
      </c>
    </row>
    <row r="226" spans="1:8" x14ac:dyDescent="0.25">
      <c r="A226" s="119"/>
      <c r="B226" s="122" t="s">
        <v>625</v>
      </c>
      <c r="C226" s="123" t="s">
        <v>589</v>
      </c>
      <c r="D226" s="124" t="s">
        <v>615</v>
      </c>
      <c r="E226" s="125" t="s">
        <v>414</v>
      </c>
      <c r="F226" s="124" t="s">
        <v>741</v>
      </c>
      <c r="G226" s="124" t="s">
        <v>627</v>
      </c>
      <c r="H226" s="126">
        <v>1512</v>
      </c>
    </row>
    <row r="227" spans="1:8" x14ac:dyDescent="0.25">
      <c r="A227" s="119"/>
      <c r="B227" s="122" t="s">
        <v>625</v>
      </c>
      <c r="C227" s="123" t="s">
        <v>589</v>
      </c>
      <c r="D227" s="124" t="s">
        <v>615</v>
      </c>
      <c r="E227" s="125" t="s">
        <v>414</v>
      </c>
      <c r="F227" s="124" t="s">
        <v>742</v>
      </c>
      <c r="G227" s="124" t="s">
        <v>627</v>
      </c>
      <c r="H227" s="126">
        <v>142.13</v>
      </c>
    </row>
    <row r="228" spans="1:8" x14ac:dyDescent="0.25">
      <c r="A228" s="119"/>
      <c r="B228" s="122" t="s">
        <v>625</v>
      </c>
      <c r="C228" s="123" t="s">
        <v>589</v>
      </c>
      <c r="D228" s="124" t="s">
        <v>615</v>
      </c>
      <c r="E228" s="125" t="s">
        <v>414</v>
      </c>
      <c r="F228" s="124" t="s">
        <v>743</v>
      </c>
      <c r="G228" s="124" t="s">
        <v>627</v>
      </c>
      <c r="H228" s="126">
        <v>35.9</v>
      </c>
    </row>
    <row r="229" spans="1:8" x14ac:dyDescent="0.25">
      <c r="A229" s="119"/>
      <c r="B229" s="122" t="s">
        <v>625</v>
      </c>
      <c r="C229" s="123" t="s">
        <v>589</v>
      </c>
      <c r="D229" s="124" t="s">
        <v>615</v>
      </c>
      <c r="E229" s="125" t="s">
        <v>414</v>
      </c>
      <c r="F229" s="124" t="s">
        <v>744</v>
      </c>
      <c r="G229" s="124" t="s">
        <v>627</v>
      </c>
      <c r="H229" s="126">
        <v>280.85000000000002</v>
      </c>
    </row>
    <row r="230" spans="1:8" x14ac:dyDescent="0.25">
      <c r="A230" s="119"/>
      <c r="B230" s="122" t="s">
        <v>625</v>
      </c>
      <c r="C230" s="123" t="s">
        <v>589</v>
      </c>
      <c r="D230" s="124" t="s">
        <v>615</v>
      </c>
      <c r="E230" s="125" t="s">
        <v>414</v>
      </c>
      <c r="F230" s="124" t="s">
        <v>745</v>
      </c>
      <c r="G230" s="124" t="s">
        <v>627</v>
      </c>
      <c r="H230" s="126">
        <v>290.42</v>
      </c>
    </row>
    <row r="231" spans="1:8" x14ac:dyDescent="0.25">
      <c r="A231" s="119"/>
      <c r="B231" s="122" t="s">
        <v>625</v>
      </c>
      <c r="C231" s="123" t="s">
        <v>589</v>
      </c>
      <c r="D231" s="124" t="s">
        <v>615</v>
      </c>
      <c r="E231" s="125" t="s">
        <v>414</v>
      </c>
      <c r="F231" s="124" t="s">
        <v>746</v>
      </c>
      <c r="G231" s="124" t="s">
        <v>627</v>
      </c>
      <c r="H231" s="126">
        <v>64.989999999999995</v>
      </c>
    </row>
    <row r="232" spans="1:8" x14ac:dyDescent="0.25">
      <c r="A232" s="119"/>
      <c r="B232" s="122" t="s">
        <v>625</v>
      </c>
      <c r="C232" s="123" t="s">
        <v>589</v>
      </c>
      <c r="D232" s="124" t="s">
        <v>615</v>
      </c>
      <c r="E232" s="125" t="s">
        <v>414</v>
      </c>
      <c r="F232" s="124" t="s">
        <v>747</v>
      </c>
      <c r="G232" s="124" t="s">
        <v>627</v>
      </c>
      <c r="H232" s="126">
        <v>1558.07</v>
      </c>
    </row>
    <row r="233" spans="1:8" x14ac:dyDescent="0.25">
      <c r="A233" s="119"/>
      <c r="B233" s="122" t="s">
        <v>637</v>
      </c>
      <c r="C233" s="123" t="s">
        <v>589</v>
      </c>
      <c r="D233" s="124" t="s">
        <v>615</v>
      </c>
      <c r="E233" s="125" t="s">
        <v>414</v>
      </c>
      <c r="F233" s="124" t="s">
        <v>748</v>
      </c>
      <c r="G233" s="124" t="s">
        <v>639</v>
      </c>
      <c r="H233" s="126">
        <v>228.59</v>
      </c>
    </row>
    <row r="234" spans="1:8" x14ac:dyDescent="0.25">
      <c r="A234" s="119"/>
      <c r="B234" s="122" t="s">
        <v>637</v>
      </c>
      <c r="C234" s="123" t="s">
        <v>589</v>
      </c>
      <c r="D234" s="124" t="s">
        <v>615</v>
      </c>
      <c r="E234" s="125" t="s">
        <v>414</v>
      </c>
      <c r="F234" s="124" t="s">
        <v>749</v>
      </c>
      <c r="G234" s="124" t="s">
        <v>639</v>
      </c>
      <c r="H234" s="126">
        <v>1296.19</v>
      </c>
    </row>
    <row r="235" spans="1:8" x14ac:dyDescent="0.25">
      <c r="A235" s="119"/>
      <c r="B235" s="122" t="s">
        <v>625</v>
      </c>
      <c r="C235" s="123" t="s">
        <v>589</v>
      </c>
      <c r="D235" s="124" t="s">
        <v>615</v>
      </c>
      <c r="E235" s="125" t="s">
        <v>414</v>
      </c>
      <c r="F235" s="124" t="s">
        <v>750</v>
      </c>
      <c r="G235" s="124" t="s">
        <v>627</v>
      </c>
      <c r="H235" s="126">
        <v>332.61</v>
      </c>
    </row>
    <row r="236" spans="1:8" x14ac:dyDescent="0.25">
      <c r="A236" s="119"/>
      <c r="B236" s="122" t="s">
        <v>625</v>
      </c>
      <c r="C236" s="123" t="s">
        <v>589</v>
      </c>
      <c r="D236" s="124" t="s">
        <v>615</v>
      </c>
      <c r="E236" s="125" t="s">
        <v>414</v>
      </c>
      <c r="F236" s="124" t="s">
        <v>751</v>
      </c>
      <c r="G236" s="124" t="s">
        <v>627</v>
      </c>
      <c r="H236" s="126">
        <v>84.84</v>
      </c>
    </row>
    <row r="237" spans="1:8" x14ac:dyDescent="0.25">
      <c r="A237" s="119"/>
      <c r="B237" s="122" t="s">
        <v>625</v>
      </c>
      <c r="C237" s="123" t="s">
        <v>589</v>
      </c>
      <c r="D237" s="124" t="s">
        <v>615</v>
      </c>
      <c r="E237" s="125" t="s">
        <v>414</v>
      </c>
      <c r="F237" s="124" t="s">
        <v>752</v>
      </c>
      <c r="G237" s="124" t="s">
        <v>627</v>
      </c>
      <c r="H237" s="126">
        <v>675.72</v>
      </c>
    </row>
    <row r="238" spans="1:8" x14ac:dyDescent="0.25">
      <c r="A238" s="119"/>
      <c r="B238" s="122" t="s">
        <v>625</v>
      </c>
      <c r="C238" s="123" t="s">
        <v>589</v>
      </c>
      <c r="D238" s="124" t="s">
        <v>615</v>
      </c>
      <c r="E238" s="125" t="s">
        <v>414</v>
      </c>
      <c r="F238" s="124" t="s">
        <v>753</v>
      </c>
      <c r="G238" s="124" t="s">
        <v>627</v>
      </c>
      <c r="H238" s="126">
        <v>554.99</v>
      </c>
    </row>
    <row r="239" spans="1:8" x14ac:dyDescent="0.25">
      <c r="A239" s="119"/>
      <c r="B239" s="122" t="s">
        <v>625</v>
      </c>
      <c r="C239" s="123" t="s">
        <v>589</v>
      </c>
      <c r="D239" s="124" t="s">
        <v>615</v>
      </c>
      <c r="E239" s="125" t="s">
        <v>414</v>
      </c>
      <c r="F239" s="124" t="s">
        <v>754</v>
      </c>
      <c r="G239" s="124" t="s">
        <v>627</v>
      </c>
      <c r="H239" s="126">
        <v>413.56</v>
      </c>
    </row>
    <row r="240" spans="1:8" x14ac:dyDescent="0.25">
      <c r="A240" s="119"/>
      <c r="B240" s="122" t="s">
        <v>625</v>
      </c>
      <c r="C240" s="123" t="s">
        <v>589</v>
      </c>
      <c r="D240" s="124" t="s">
        <v>615</v>
      </c>
      <c r="E240" s="125" t="s">
        <v>414</v>
      </c>
      <c r="F240" s="124" t="s">
        <v>755</v>
      </c>
      <c r="G240" s="124" t="s">
        <v>627</v>
      </c>
      <c r="H240" s="126">
        <v>420.1</v>
      </c>
    </row>
    <row r="241" spans="1:8" x14ac:dyDescent="0.25">
      <c r="A241" s="119"/>
      <c r="B241" s="122" t="s">
        <v>625</v>
      </c>
      <c r="C241" s="123" t="s">
        <v>594</v>
      </c>
      <c r="D241" s="124" t="s">
        <v>615</v>
      </c>
      <c r="E241" s="125" t="s">
        <v>414</v>
      </c>
      <c r="F241" s="124" t="s">
        <v>756</v>
      </c>
      <c r="G241" s="124" t="s">
        <v>627</v>
      </c>
      <c r="H241" s="126">
        <v>39.450000000000003</v>
      </c>
    </row>
    <row r="242" spans="1:8" x14ac:dyDescent="0.25">
      <c r="A242" s="119"/>
      <c r="B242" s="122" t="s">
        <v>625</v>
      </c>
      <c r="C242" s="123" t="s">
        <v>594</v>
      </c>
      <c r="D242" s="124" t="s">
        <v>615</v>
      </c>
      <c r="E242" s="125" t="s">
        <v>414</v>
      </c>
      <c r="F242" s="124" t="s">
        <v>757</v>
      </c>
      <c r="G242" s="124" t="s">
        <v>627</v>
      </c>
      <c r="H242" s="126">
        <v>12.69</v>
      </c>
    </row>
    <row r="243" spans="1:8" x14ac:dyDescent="0.25">
      <c r="A243" s="119"/>
      <c r="B243" s="122" t="s">
        <v>625</v>
      </c>
      <c r="C243" s="123" t="s">
        <v>594</v>
      </c>
      <c r="D243" s="124" t="s">
        <v>615</v>
      </c>
      <c r="E243" s="125" t="s">
        <v>414</v>
      </c>
      <c r="F243" s="124" t="s">
        <v>758</v>
      </c>
      <c r="G243" s="124" t="s">
        <v>627</v>
      </c>
      <c r="H243" s="126">
        <v>140.91</v>
      </c>
    </row>
    <row r="244" spans="1:8" x14ac:dyDescent="0.25">
      <c r="A244" s="119"/>
      <c r="B244" s="122" t="s">
        <v>625</v>
      </c>
      <c r="C244" s="123" t="s">
        <v>594</v>
      </c>
      <c r="D244" s="124" t="s">
        <v>615</v>
      </c>
      <c r="E244" s="125" t="s">
        <v>414</v>
      </c>
      <c r="F244" s="124" t="s">
        <v>759</v>
      </c>
      <c r="G244" s="124" t="s">
        <v>627</v>
      </c>
      <c r="H244" s="126">
        <v>409.2</v>
      </c>
    </row>
    <row r="245" spans="1:8" x14ac:dyDescent="0.25">
      <c r="A245" s="119"/>
      <c r="B245" s="122" t="s">
        <v>625</v>
      </c>
      <c r="C245" s="123" t="s">
        <v>594</v>
      </c>
      <c r="D245" s="124" t="s">
        <v>615</v>
      </c>
      <c r="E245" s="125" t="s">
        <v>414</v>
      </c>
      <c r="F245" s="124" t="s">
        <v>760</v>
      </c>
      <c r="G245" s="124" t="s">
        <v>627</v>
      </c>
      <c r="H245" s="126">
        <v>370.85</v>
      </c>
    </row>
    <row r="246" spans="1:8" x14ac:dyDescent="0.25">
      <c r="A246" s="119"/>
      <c r="B246" s="122" t="s">
        <v>625</v>
      </c>
      <c r="C246" s="123" t="s">
        <v>594</v>
      </c>
      <c r="D246" s="124" t="s">
        <v>615</v>
      </c>
      <c r="E246" s="125" t="s">
        <v>414</v>
      </c>
      <c r="F246" s="124" t="s">
        <v>761</v>
      </c>
      <c r="G246" s="124" t="s">
        <v>627</v>
      </c>
      <c r="H246" s="126">
        <v>246.32</v>
      </c>
    </row>
    <row r="247" spans="1:8" x14ac:dyDescent="0.25">
      <c r="A247" s="119"/>
      <c r="B247" s="122" t="s">
        <v>762</v>
      </c>
      <c r="C247" s="123" t="s">
        <v>594</v>
      </c>
      <c r="D247" s="124" t="s">
        <v>651</v>
      </c>
      <c r="E247" s="125" t="s">
        <v>414</v>
      </c>
      <c r="F247" s="124" t="s">
        <v>763</v>
      </c>
      <c r="G247" s="124" t="s">
        <v>764</v>
      </c>
      <c r="H247" s="126">
        <v>84.75</v>
      </c>
    </row>
    <row r="248" spans="1:8" x14ac:dyDescent="0.25">
      <c r="A248" s="119"/>
      <c r="B248" s="122" t="s">
        <v>762</v>
      </c>
      <c r="C248" s="123" t="s">
        <v>598</v>
      </c>
      <c r="D248" s="124" t="s">
        <v>651</v>
      </c>
      <c r="E248" s="125" t="s">
        <v>414</v>
      </c>
      <c r="F248" s="124" t="s">
        <v>765</v>
      </c>
      <c r="G248" s="124" t="s">
        <v>764</v>
      </c>
      <c r="H248" s="126">
        <v>44.2</v>
      </c>
    </row>
    <row r="249" spans="1:8" x14ac:dyDescent="0.25">
      <c r="A249" s="119"/>
      <c r="B249" s="122" t="s">
        <v>762</v>
      </c>
      <c r="C249" s="123" t="s">
        <v>598</v>
      </c>
      <c r="D249" s="124" t="s">
        <v>651</v>
      </c>
      <c r="E249" s="125" t="s">
        <v>414</v>
      </c>
      <c r="F249" s="124" t="s">
        <v>766</v>
      </c>
      <c r="G249" s="124" t="s">
        <v>764</v>
      </c>
      <c r="H249" s="126">
        <v>67.86</v>
      </c>
    </row>
    <row r="250" spans="1:8" x14ac:dyDescent="0.25">
      <c r="A250" s="119"/>
      <c r="B250" s="122" t="s">
        <v>767</v>
      </c>
      <c r="C250" s="123" t="s">
        <v>598</v>
      </c>
      <c r="D250" s="124" t="s">
        <v>651</v>
      </c>
      <c r="E250" s="125" t="s">
        <v>414</v>
      </c>
      <c r="F250" s="124" t="s">
        <v>768</v>
      </c>
      <c r="G250" s="124" t="s">
        <v>764</v>
      </c>
      <c r="H250" s="126">
        <v>648.47</v>
      </c>
    </row>
    <row r="251" spans="1:8" x14ac:dyDescent="0.25">
      <c r="A251" s="119"/>
      <c r="B251" s="122" t="s">
        <v>767</v>
      </c>
      <c r="C251" s="123" t="s">
        <v>598</v>
      </c>
      <c r="D251" s="124" t="s">
        <v>651</v>
      </c>
      <c r="E251" s="125" t="s">
        <v>414</v>
      </c>
      <c r="F251" s="124" t="s">
        <v>769</v>
      </c>
      <c r="G251" s="124" t="s">
        <v>764</v>
      </c>
      <c r="H251" s="126">
        <v>167.64</v>
      </c>
    </row>
    <row r="252" spans="1:8" x14ac:dyDescent="0.25">
      <c r="A252" s="119"/>
      <c r="B252" s="122" t="s">
        <v>762</v>
      </c>
      <c r="C252" s="123" t="s">
        <v>598</v>
      </c>
      <c r="D252" s="124" t="s">
        <v>651</v>
      </c>
      <c r="E252" s="125" t="s">
        <v>414</v>
      </c>
      <c r="F252" s="124" t="s">
        <v>770</v>
      </c>
      <c r="G252" s="124" t="s">
        <v>764</v>
      </c>
      <c r="H252" s="126">
        <v>482.73</v>
      </c>
    </row>
    <row r="253" spans="1:8" x14ac:dyDescent="0.25">
      <c r="A253" s="119"/>
      <c r="B253" s="122" t="s">
        <v>767</v>
      </c>
      <c r="C253" s="123" t="s">
        <v>598</v>
      </c>
      <c r="D253" s="124" t="s">
        <v>651</v>
      </c>
      <c r="E253" s="125" t="s">
        <v>414</v>
      </c>
      <c r="F253" s="124" t="s">
        <v>771</v>
      </c>
      <c r="G253" s="124" t="s">
        <v>764</v>
      </c>
      <c r="H253" s="126">
        <v>173.02</v>
      </c>
    </row>
    <row r="254" spans="1:8" x14ac:dyDescent="0.25">
      <c r="A254" s="119"/>
      <c r="B254" s="122" t="s">
        <v>762</v>
      </c>
      <c r="C254" s="123" t="s">
        <v>598</v>
      </c>
      <c r="D254" s="124" t="s">
        <v>651</v>
      </c>
      <c r="E254" s="125" t="s">
        <v>414</v>
      </c>
      <c r="F254" s="124" t="s">
        <v>772</v>
      </c>
      <c r="G254" s="124" t="s">
        <v>764</v>
      </c>
      <c r="H254" s="126">
        <v>877.83</v>
      </c>
    </row>
    <row r="255" spans="1:8" x14ac:dyDescent="0.25">
      <c r="A255" s="119"/>
      <c r="B255" s="122" t="s">
        <v>773</v>
      </c>
      <c r="C255" s="123" t="s">
        <v>598</v>
      </c>
      <c r="D255" s="124" t="s">
        <v>651</v>
      </c>
      <c r="E255" s="125" t="s">
        <v>414</v>
      </c>
      <c r="F255" s="124" t="s">
        <v>774</v>
      </c>
      <c r="G255" s="124" t="s">
        <v>764</v>
      </c>
      <c r="H255" s="126">
        <v>25.05</v>
      </c>
    </row>
    <row r="256" spans="1:8" x14ac:dyDescent="0.25">
      <c r="A256" s="119"/>
      <c r="B256" s="122" t="s">
        <v>646</v>
      </c>
      <c r="C256" s="123" t="s">
        <v>598</v>
      </c>
      <c r="D256" s="124" t="s">
        <v>615</v>
      </c>
      <c r="E256" s="125" t="s">
        <v>414</v>
      </c>
      <c r="F256" s="124" t="s">
        <v>775</v>
      </c>
      <c r="G256" s="124" t="s">
        <v>648</v>
      </c>
      <c r="H256" s="126">
        <v>17985.03</v>
      </c>
    </row>
    <row r="257" spans="1:8" x14ac:dyDescent="0.25">
      <c r="A257" s="119"/>
      <c r="B257" s="122" t="s">
        <v>776</v>
      </c>
      <c r="C257" s="123" t="s">
        <v>607</v>
      </c>
      <c r="D257" s="124" t="s">
        <v>432</v>
      </c>
      <c r="E257" s="125" t="s">
        <v>414</v>
      </c>
      <c r="F257" s="124" t="s">
        <v>777</v>
      </c>
      <c r="G257" s="124" t="s">
        <v>778</v>
      </c>
      <c r="H257" s="126">
        <v>120.96</v>
      </c>
    </row>
    <row r="258" spans="1:8" x14ac:dyDescent="0.25">
      <c r="A258" s="119"/>
      <c r="B258" s="122" t="s">
        <v>776</v>
      </c>
      <c r="C258" s="123" t="s">
        <v>607</v>
      </c>
      <c r="D258" s="124" t="s">
        <v>432</v>
      </c>
      <c r="E258" s="125" t="s">
        <v>414</v>
      </c>
      <c r="F258" s="124" t="s">
        <v>779</v>
      </c>
      <c r="G258" s="124" t="s">
        <v>780</v>
      </c>
      <c r="H258" s="126">
        <v>120.96</v>
      </c>
    </row>
    <row r="259" spans="1:8" x14ac:dyDescent="0.25">
      <c r="A259" s="119"/>
      <c r="B259" s="122" t="s">
        <v>776</v>
      </c>
      <c r="C259" s="123" t="s">
        <v>607</v>
      </c>
      <c r="D259" s="124" t="s">
        <v>432</v>
      </c>
      <c r="E259" s="125" t="s">
        <v>414</v>
      </c>
      <c r="F259" s="124" t="s">
        <v>781</v>
      </c>
      <c r="G259" s="124" t="s">
        <v>780</v>
      </c>
      <c r="H259" s="126">
        <v>120.96</v>
      </c>
    </row>
    <row r="260" spans="1:8" x14ac:dyDescent="0.25">
      <c r="A260" s="119"/>
      <c r="B260" s="122" t="s">
        <v>782</v>
      </c>
      <c r="C260" s="123" t="s">
        <v>607</v>
      </c>
      <c r="D260" s="124" t="s">
        <v>432</v>
      </c>
      <c r="E260" s="125" t="s">
        <v>414</v>
      </c>
      <c r="F260" s="124" t="s">
        <v>783</v>
      </c>
      <c r="G260" s="124" t="s">
        <v>778</v>
      </c>
      <c r="H260" s="126">
        <v>241.92</v>
      </c>
    </row>
    <row r="261" spans="1:8" x14ac:dyDescent="0.25">
      <c r="A261" s="119"/>
      <c r="B261" s="122" t="s">
        <v>782</v>
      </c>
      <c r="C261" s="123" t="s">
        <v>607</v>
      </c>
      <c r="D261" s="124" t="s">
        <v>432</v>
      </c>
      <c r="E261" s="125" t="s">
        <v>414</v>
      </c>
      <c r="F261" s="124" t="s">
        <v>784</v>
      </c>
      <c r="G261" s="124" t="s">
        <v>778</v>
      </c>
      <c r="H261" s="126">
        <v>241.92</v>
      </c>
    </row>
    <row r="262" spans="1:8" x14ac:dyDescent="0.25">
      <c r="A262" s="119"/>
      <c r="B262" s="122" t="s">
        <v>670</v>
      </c>
      <c r="C262" s="123" t="s">
        <v>607</v>
      </c>
      <c r="D262" s="124" t="s">
        <v>432</v>
      </c>
      <c r="E262" s="125" t="s">
        <v>414</v>
      </c>
      <c r="F262" s="124" t="s">
        <v>785</v>
      </c>
      <c r="G262" s="124" t="s">
        <v>780</v>
      </c>
      <c r="H262" s="126">
        <v>151.19999999999999</v>
      </c>
    </row>
    <row r="263" spans="1:8" x14ac:dyDescent="0.25">
      <c r="A263" s="119"/>
      <c r="B263" s="122" t="s">
        <v>776</v>
      </c>
      <c r="C263" s="123" t="s">
        <v>607</v>
      </c>
      <c r="D263" s="124" t="s">
        <v>432</v>
      </c>
      <c r="E263" s="125" t="s">
        <v>414</v>
      </c>
      <c r="F263" s="124" t="s">
        <v>786</v>
      </c>
      <c r="G263" s="124" t="s">
        <v>780</v>
      </c>
      <c r="H263" s="126">
        <v>120.96</v>
      </c>
    </row>
    <row r="264" spans="1:8" x14ac:dyDescent="0.25">
      <c r="A264" s="119"/>
      <c r="B264" s="122" t="s">
        <v>776</v>
      </c>
      <c r="C264" s="123" t="s">
        <v>607</v>
      </c>
      <c r="D264" s="124" t="s">
        <v>432</v>
      </c>
      <c r="E264" s="125" t="s">
        <v>414</v>
      </c>
      <c r="F264" s="124" t="s">
        <v>787</v>
      </c>
      <c r="G264" s="124" t="s">
        <v>780</v>
      </c>
      <c r="H264" s="126">
        <v>120.96</v>
      </c>
    </row>
    <row r="265" spans="1:8" x14ac:dyDescent="0.25">
      <c r="A265" s="119"/>
      <c r="B265" s="122" t="s">
        <v>776</v>
      </c>
      <c r="C265" s="123" t="s">
        <v>607</v>
      </c>
      <c r="D265" s="124" t="s">
        <v>432</v>
      </c>
      <c r="E265" s="125" t="s">
        <v>414</v>
      </c>
      <c r="F265" s="124" t="s">
        <v>788</v>
      </c>
      <c r="G265" s="124" t="s">
        <v>780</v>
      </c>
      <c r="H265" s="126">
        <v>120.96</v>
      </c>
    </row>
    <row r="266" spans="1:8" x14ac:dyDescent="0.25">
      <c r="A266" s="119"/>
      <c r="B266" s="122" t="s">
        <v>776</v>
      </c>
      <c r="C266" s="123" t="s">
        <v>607</v>
      </c>
      <c r="D266" s="124" t="s">
        <v>432</v>
      </c>
      <c r="E266" s="125" t="s">
        <v>414</v>
      </c>
      <c r="F266" s="124" t="s">
        <v>789</v>
      </c>
      <c r="G266" s="124" t="s">
        <v>780</v>
      </c>
      <c r="H266" s="126">
        <v>362.88</v>
      </c>
    </row>
    <row r="267" spans="1:8" x14ac:dyDescent="0.25">
      <c r="A267" s="119"/>
      <c r="B267" s="122" t="s">
        <v>776</v>
      </c>
      <c r="C267" s="123" t="s">
        <v>607</v>
      </c>
      <c r="D267" s="124" t="s">
        <v>432</v>
      </c>
      <c r="E267" s="125" t="s">
        <v>414</v>
      </c>
      <c r="F267" s="124" t="s">
        <v>790</v>
      </c>
      <c r="G267" s="124" t="s">
        <v>780</v>
      </c>
      <c r="H267" s="126">
        <v>362.88</v>
      </c>
    </row>
    <row r="268" spans="1:8" x14ac:dyDescent="0.25">
      <c r="A268" s="119"/>
      <c r="B268" s="122" t="s">
        <v>776</v>
      </c>
      <c r="C268" s="123" t="s">
        <v>607</v>
      </c>
      <c r="D268" s="124" t="s">
        <v>432</v>
      </c>
      <c r="E268" s="125" t="s">
        <v>414</v>
      </c>
      <c r="F268" s="124" t="s">
        <v>791</v>
      </c>
      <c r="G268" s="124" t="s">
        <v>780</v>
      </c>
      <c r="H268" s="126">
        <v>362.88</v>
      </c>
    </row>
    <row r="269" spans="1:8" x14ac:dyDescent="0.25">
      <c r="A269" s="119"/>
      <c r="B269" s="122" t="s">
        <v>776</v>
      </c>
      <c r="C269" s="123" t="s">
        <v>607</v>
      </c>
      <c r="D269" s="124" t="s">
        <v>432</v>
      </c>
      <c r="E269" s="125" t="s">
        <v>414</v>
      </c>
      <c r="F269" s="124" t="s">
        <v>792</v>
      </c>
      <c r="G269" s="124" t="s">
        <v>780</v>
      </c>
      <c r="H269" s="126">
        <v>362.88</v>
      </c>
    </row>
    <row r="270" spans="1:8" x14ac:dyDescent="0.25">
      <c r="A270" s="119"/>
      <c r="B270" s="122" t="s">
        <v>776</v>
      </c>
      <c r="C270" s="123" t="s">
        <v>607</v>
      </c>
      <c r="D270" s="124" t="s">
        <v>432</v>
      </c>
      <c r="E270" s="125" t="s">
        <v>414</v>
      </c>
      <c r="F270" s="124" t="s">
        <v>793</v>
      </c>
      <c r="G270" s="124" t="s">
        <v>780</v>
      </c>
      <c r="H270" s="126">
        <v>362.88</v>
      </c>
    </row>
    <row r="271" spans="1:8" x14ac:dyDescent="0.25">
      <c r="A271" s="119"/>
      <c r="B271" s="122" t="s">
        <v>776</v>
      </c>
      <c r="C271" s="123" t="s">
        <v>607</v>
      </c>
      <c r="D271" s="124" t="s">
        <v>432</v>
      </c>
      <c r="E271" s="125" t="s">
        <v>414</v>
      </c>
      <c r="F271" s="124" t="s">
        <v>794</v>
      </c>
      <c r="G271" s="124" t="s">
        <v>780</v>
      </c>
      <c r="H271" s="126">
        <v>181.44</v>
      </c>
    </row>
    <row r="272" spans="1:8" x14ac:dyDescent="0.25">
      <c r="A272" s="119"/>
      <c r="B272" s="122" t="s">
        <v>776</v>
      </c>
      <c r="C272" s="123" t="s">
        <v>607</v>
      </c>
      <c r="D272" s="124" t="s">
        <v>432</v>
      </c>
      <c r="E272" s="125" t="s">
        <v>414</v>
      </c>
      <c r="F272" s="124" t="s">
        <v>795</v>
      </c>
      <c r="G272" s="124" t="s">
        <v>780</v>
      </c>
      <c r="H272" s="126">
        <v>181.44</v>
      </c>
    </row>
    <row r="273" spans="1:8" x14ac:dyDescent="0.25">
      <c r="A273" s="119"/>
      <c r="B273" s="120" t="s">
        <v>796</v>
      </c>
      <c r="C273" s="120"/>
      <c r="D273" s="120"/>
      <c r="E273" s="120"/>
      <c r="F273" s="120"/>
      <c r="G273" s="120"/>
      <c r="H273" s="128">
        <v>62741</v>
      </c>
    </row>
    <row r="274" spans="1:8" x14ac:dyDescent="0.25">
      <c r="A274" s="119"/>
      <c r="B274" s="122" t="s">
        <v>797</v>
      </c>
      <c r="C274" s="123" t="s">
        <v>310</v>
      </c>
      <c r="D274" s="124" t="s">
        <v>798</v>
      </c>
      <c r="E274" s="125" t="s">
        <v>261</v>
      </c>
      <c r="F274" s="124" t="s">
        <v>799</v>
      </c>
      <c r="G274" s="124" t="s">
        <v>800</v>
      </c>
      <c r="H274" s="126">
        <v>500</v>
      </c>
    </row>
    <row r="275" spans="1:8" x14ac:dyDescent="0.25">
      <c r="A275" s="119"/>
      <c r="B275" s="122" t="s">
        <v>801</v>
      </c>
      <c r="C275" s="123" t="s">
        <v>310</v>
      </c>
      <c r="D275" s="124" t="s">
        <v>802</v>
      </c>
      <c r="E275" s="125" t="s">
        <v>261</v>
      </c>
      <c r="F275" s="124" t="s">
        <v>803</v>
      </c>
      <c r="G275" s="124" t="s">
        <v>804</v>
      </c>
      <c r="H275" s="126">
        <v>200</v>
      </c>
    </row>
    <row r="276" spans="1:8" x14ac:dyDescent="0.25">
      <c r="A276" s="119"/>
      <c r="B276" s="122" t="s">
        <v>801</v>
      </c>
      <c r="C276" s="123" t="s">
        <v>310</v>
      </c>
      <c r="D276" s="124" t="s">
        <v>805</v>
      </c>
      <c r="E276" s="125" t="s">
        <v>261</v>
      </c>
      <c r="F276" s="124" t="s">
        <v>806</v>
      </c>
      <c r="G276" s="124" t="s">
        <v>804</v>
      </c>
      <c r="H276" s="126">
        <v>200</v>
      </c>
    </row>
    <row r="277" spans="1:8" x14ac:dyDescent="0.25">
      <c r="A277" s="119"/>
      <c r="B277" s="122" t="s">
        <v>801</v>
      </c>
      <c r="C277" s="123" t="s">
        <v>310</v>
      </c>
      <c r="D277" s="124" t="s">
        <v>807</v>
      </c>
      <c r="E277" s="125" t="s">
        <v>261</v>
      </c>
      <c r="F277" s="124" t="s">
        <v>808</v>
      </c>
      <c r="G277" s="124" t="s">
        <v>809</v>
      </c>
      <c r="H277" s="126">
        <v>200</v>
      </c>
    </row>
    <row r="278" spans="1:8" x14ac:dyDescent="0.25">
      <c r="A278" s="119"/>
      <c r="B278" s="122" t="s">
        <v>810</v>
      </c>
      <c r="C278" s="123" t="s">
        <v>310</v>
      </c>
      <c r="D278" s="124" t="s">
        <v>811</v>
      </c>
      <c r="E278" s="125" t="s">
        <v>261</v>
      </c>
      <c r="F278" s="124" t="s">
        <v>812</v>
      </c>
      <c r="G278" s="124" t="s">
        <v>813</v>
      </c>
      <c r="H278" s="126">
        <v>1800</v>
      </c>
    </row>
    <row r="279" spans="1:8" x14ac:dyDescent="0.25">
      <c r="A279" s="119"/>
      <c r="B279" s="122" t="s">
        <v>797</v>
      </c>
      <c r="C279" s="123" t="s">
        <v>814</v>
      </c>
      <c r="D279" s="124" t="s">
        <v>815</v>
      </c>
      <c r="E279" s="125" t="s">
        <v>261</v>
      </c>
      <c r="F279" s="124" t="s">
        <v>816</v>
      </c>
      <c r="G279" s="124" t="s">
        <v>817</v>
      </c>
      <c r="H279" s="126">
        <v>200</v>
      </c>
    </row>
    <row r="280" spans="1:8" x14ac:dyDescent="0.25">
      <c r="A280" s="119"/>
      <c r="B280" s="122" t="s">
        <v>797</v>
      </c>
      <c r="C280" s="123" t="s">
        <v>814</v>
      </c>
      <c r="D280" s="124" t="s">
        <v>818</v>
      </c>
      <c r="E280" s="125" t="s">
        <v>261</v>
      </c>
      <c r="F280" s="124" t="s">
        <v>819</v>
      </c>
      <c r="G280" s="124" t="s">
        <v>820</v>
      </c>
      <c r="H280" s="126">
        <v>200</v>
      </c>
    </row>
    <row r="281" spans="1:8" x14ac:dyDescent="0.25">
      <c r="A281" s="119"/>
      <c r="B281" s="122" t="s">
        <v>797</v>
      </c>
      <c r="C281" s="123" t="s">
        <v>814</v>
      </c>
      <c r="D281" s="124" t="s">
        <v>821</v>
      </c>
      <c r="E281" s="125" t="s">
        <v>261</v>
      </c>
      <c r="F281" s="124" t="s">
        <v>822</v>
      </c>
      <c r="G281" s="124" t="s">
        <v>820</v>
      </c>
      <c r="H281" s="126">
        <v>200</v>
      </c>
    </row>
    <row r="282" spans="1:8" x14ac:dyDescent="0.25">
      <c r="A282" s="119"/>
      <c r="B282" s="122" t="s">
        <v>797</v>
      </c>
      <c r="C282" s="123" t="s">
        <v>814</v>
      </c>
      <c r="D282" s="124" t="s">
        <v>823</v>
      </c>
      <c r="E282" s="125" t="s">
        <v>261</v>
      </c>
      <c r="F282" s="124" t="s">
        <v>824</v>
      </c>
      <c r="G282" s="124" t="s">
        <v>820</v>
      </c>
      <c r="H282" s="126">
        <v>200</v>
      </c>
    </row>
    <row r="283" spans="1:8" x14ac:dyDescent="0.25">
      <c r="A283" s="119"/>
      <c r="B283" s="122" t="s">
        <v>797</v>
      </c>
      <c r="C283" s="123" t="s">
        <v>814</v>
      </c>
      <c r="D283" s="124" t="s">
        <v>825</v>
      </c>
      <c r="E283" s="125" t="s">
        <v>261</v>
      </c>
      <c r="F283" s="124" t="s">
        <v>826</v>
      </c>
      <c r="G283" s="124" t="s">
        <v>820</v>
      </c>
      <c r="H283" s="126">
        <v>200</v>
      </c>
    </row>
    <row r="284" spans="1:8" x14ac:dyDescent="0.25">
      <c r="A284" s="119"/>
      <c r="B284" s="122" t="s">
        <v>797</v>
      </c>
      <c r="C284" s="123" t="s">
        <v>814</v>
      </c>
      <c r="D284" s="124" t="s">
        <v>827</v>
      </c>
      <c r="E284" s="125" t="s">
        <v>261</v>
      </c>
      <c r="F284" s="124" t="s">
        <v>828</v>
      </c>
      <c r="G284" s="124" t="s">
        <v>820</v>
      </c>
      <c r="H284" s="126">
        <v>200</v>
      </c>
    </row>
    <row r="285" spans="1:8" x14ac:dyDescent="0.25">
      <c r="A285" s="119"/>
      <c r="B285" s="122" t="s">
        <v>797</v>
      </c>
      <c r="C285" s="123" t="s">
        <v>814</v>
      </c>
      <c r="D285" s="124" t="s">
        <v>829</v>
      </c>
      <c r="E285" s="125" t="s">
        <v>261</v>
      </c>
      <c r="F285" s="124" t="s">
        <v>830</v>
      </c>
      <c r="G285" s="124" t="s">
        <v>820</v>
      </c>
      <c r="H285" s="126">
        <v>200</v>
      </c>
    </row>
    <row r="286" spans="1:8" x14ac:dyDescent="0.25">
      <c r="A286" s="119"/>
      <c r="B286" s="122" t="s">
        <v>797</v>
      </c>
      <c r="C286" s="123" t="s">
        <v>814</v>
      </c>
      <c r="D286" s="124" t="s">
        <v>831</v>
      </c>
      <c r="E286" s="125" t="s">
        <v>261</v>
      </c>
      <c r="F286" s="124" t="s">
        <v>832</v>
      </c>
      <c r="G286" s="124" t="s">
        <v>820</v>
      </c>
      <c r="H286" s="126">
        <v>200</v>
      </c>
    </row>
    <row r="287" spans="1:8" x14ac:dyDescent="0.25">
      <c r="A287" s="119"/>
      <c r="B287" s="122" t="s">
        <v>797</v>
      </c>
      <c r="C287" s="123" t="s">
        <v>814</v>
      </c>
      <c r="D287" s="124" t="s">
        <v>833</v>
      </c>
      <c r="E287" s="125" t="s">
        <v>261</v>
      </c>
      <c r="F287" s="124" t="s">
        <v>834</v>
      </c>
      <c r="G287" s="124" t="s">
        <v>820</v>
      </c>
      <c r="H287" s="126">
        <v>200</v>
      </c>
    </row>
    <row r="288" spans="1:8" x14ac:dyDescent="0.25">
      <c r="A288" s="119"/>
      <c r="B288" s="122" t="s">
        <v>797</v>
      </c>
      <c r="C288" s="123" t="s">
        <v>814</v>
      </c>
      <c r="D288" s="124" t="s">
        <v>835</v>
      </c>
      <c r="E288" s="125" t="s">
        <v>261</v>
      </c>
      <c r="F288" s="124" t="s">
        <v>836</v>
      </c>
      <c r="G288" s="124" t="s">
        <v>820</v>
      </c>
      <c r="H288" s="126">
        <v>200</v>
      </c>
    </row>
    <row r="289" spans="1:8" x14ac:dyDescent="0.25">
      <c r="A289" s="119"/>
      <c r="B289" s="122" t="s">
        <v>797</v>
      </c>
      <c r="C289" s="123" t="s">
        <v>814</v>
      </c>
      <c r="D289" s="124" t="s">
        <v>837</v>
      </c>
      <c r="E289" s="125" t="s">
        <v>261</v>
      </c>
      <c r="F289" s="124" t="s">
        <v>838</v>
      </c>
      <c r="G289" s="124" t="s">
        <v>820</v>
      </c>
      <c r="H289" s="126">
        <v>200</v>
      </c>
    </row>
    <row r="290" spans="1:8" x14ac:dyDescent="0.25">
      <c r="A290" s="119"/>
      <c r="B290" s="122" t="s">
        <v>797</v>
      </c>
      <c r="C290" s="123" t="s">
        <v>814</v>
      </c>
      <c r="D290" s="124" t="s">
        <v>839</v>
      </c>
      <c r="E290" s="125" t="s">
        <v>261</v>
      </c>
      <c r="F290" s="124" t="s">
        <v>840</v>
      </c>
      <c r="G290" s="124" t="s">
        <v>841</v>
      </c>
      <c r="H290" s="126">
        <v>200</v>
      </c>
    </row>
    <row r="291" spans="1:8" x14ac:dyDescent="0.25">
      <c r="A291" s="119"/>
      <c r="B291" s="122" t="s">
        <v>797</v>
      </c>
      <c r="C291" s="123" t="s">
        <v>814</v>
      </c>
      <c r="D291" s="124" t="s">
        <v>842</v>
      </c>
      <c r="E291" s="125" t="s">
        <v>261</v>
      </c>
      <c r="F291" s="124" t="s">
        <v>843</v>
      </c>
      <c r="G291" s="124" t="s">
        <v>841</v>
      </c>
      <c r="H291" s="126">
        <v>200</v>
      </c>
    </row>
    <row r="292" spans="1:8" x14ac:dyDescent="0.25">
      <c r="A292" s="119"/>
      <c r="B292" s="122" t="s">
        <v>797</v>
      </c>
      <c r="C292" s="123" t="s">
        <v>814</v>
      </c>
      <c r="D292" s="124" t="s">
        <v>844</v>
      </c>
      <c r="E292" s="125" t="s">
        <v>261</v>
      </c>
      <c r="F292" s="124" t="s">
        <v>845</v>
      </c>
      <c r="G292" s="124" t="s">
        <v>841</v>
      </c>
      <c r="H292" s="126">
        <v>200</v>
      </c>
    </row>
    <row r="293" spans="1:8" x14ac:dyDescent="0.25">
      <c r="A293" s="119"/>
      <c r="B293" s="122" t="s">
        <v>797</v>
      </c>
      <c r="C293" s="123" t="s">
        <v>324</v>
      </c>
      <c r="D293" s="124" t="s">
        <v>846</v>
      </c>
      <c r="E293" s="125" t="s">
        <v>261</v>
      </c>
      <c r="F293" s="124" t="s">
        <v>847</v>
      </c>
      <c r="G293" s="124" t="s">
        <v>800</v>
      </c>
      <c r="H293" s="126">
        <v>500</v>
      </c>
    </row>
    <row r="294" spans="1:8" x14ac:dyDescent="0.25">
      <c r="A294" s="119"/>
      <c r="B294" s="122" t="s">
        <v>797</v>
      </c>
      <c r="C294" s="123" t="s">
        <v>324</v>
      </c>
      <c r="D294" s="124" t="s">
        <v>848</v>
      </c>
      <c r="E294" s="125" t="s">
        <v>261</v>
      </c>
      <c r="F294" s="124" t="s">
        <v>849</v>
      </c>
      <c r="G294" s="124" t="s">
        <v>850</v>
      </c>
      <c r="H294" s="126">
        <v>200</v>
      </c>
    </row>
    <row r="295" spans="1:8" x14ac:dyDescent="0.25">
      <c r="A295" s="119"/>
      <c r="B295" s="122" t="s">
        <v>851</v>
      </c>
      <c r="C295" s="123" t="s">
        <v>366</v>
      </c>
      <c r="D295" s="124" t="s">
        <v>852</v>
      </c>
      <c r="E295" s="125" t="s">
        <v>261</v>
      </c>
      <c r="F295" s="124" t="s">
        <v>853</v>
      </c>
      <c r="G295" s="124" t="s">
        <v>854</v>
      </c>
      <c r="H295" s="126">
        <v>1064</v>
      </c>
    </row>
    <row r="296" spans="1:8" x14ac:dyDescent="0.25">
      <c r="A296" s="119"/>
      <c r="B296" s="122" t="s">
        <v>851</v>
      </c>
      <c r="C296" s="123" t="s">
        <v>366</v>
      </c>
      <c r="D296" s="124" t="s">
        <v>855</v>
      </c>
      <c r="E296" s="125" t="s">
        <v>261</v>
      </c>
      <c r="F296" s="124" t="s">
        <v>856</v>
      </c>
      <c r="G296" s="124" t="s">
        <v>854</v>
      </c>
      <c r="H296" s="126">
        <v>72</v>
      </c>
    </row>
    <row r="297" spans="1:8" x14ac:dyDescent="0.25">
      <c r="A297" s="119"/>
      <c r="B297" s="122" t="s">
        <v>851</v>
      </c>
      <c r="C297" s="123" t="s">
        <v>366</v>
      </c>
      <c r="D297" s="124" t="s">
        <v>857</v>
      </c>
      <c r="E297" s="125" t="s">
        <v>261</v>
      </c>
      <c r="F297" s="124" t="s">
        <v>858</v>
      </c>
      <c r="G297" s="124" t="s">
        <v>854</v>
      </c>
      <c r="H297" s="126">
        <v>156</v>
      </c>
    </row>
    <row r="298" spans="1:8" x14ac:dyDescent="0.25">
      <c r="A298" s="119"/>
      <c r="B298" s="122" t="s">
        <v>859</v>
      </c>
      <c r="C298" s="123" t="s">
        <v>387</v>
      </c>
      <c r="D298" s="124" t="s">
        <v>444</v>
      </c>
      <c r="E298" s="125" t="s">
        <v>261</v>
      </c>
      <c r="F298" s="124" t="s">
        <v>860</v>
      </c>
      <c r="G298" s="124" t="s">
        <v>430</v>
      </c>
      <c r="H298" s="126">
        <v>3725</v>
      </c>
    </row>
    <row r="299" spans="1:8" x14ac:dyDescent="0.25">
      <c r="A299" s="119"/>
      <c r="B299" s="122" t="s">
        <v>861</v>
      </c>
      <c r="C299" s="123" t="s">
        <v>387</v>
      </c>
      <c r="D299" s="124" t="s">
        <v>862</v>
      </c>
      <c r="E299" s="125" t="s">
        <v>261</v>
      </c>
      <c r="F299" s="124" t="s">
        <v>863</v>
      </c>
      <c r="G299" s="124" t="s">
        <v>864</v>
      </c>
      <c r="H299" s="126">
        <v>1226</v>
      </c>
    </row>
    <row r="300" spans="1:8" x14ac:dyDescent="0.25">
      <c r="A300" s="119"/>
      <c r="B300" s="122" t="s">
        <v>861</v>
      </c>
      <c r="C300" s="123" t="s">
        <v>387</v>
      </c>
      <c r="D300" s="124" t="s">
        <v>865</v>
      </c>
      <c r="E300" s="125" t="s">
        <v>261</v>
      </c>
      <c r="F300" s="124" t="s">
        <v>866</v>
      </c>
      <c r="G300" s="124" t="s">
        <v>864</v>
      </c>
      <c r="H300" s="126">
        <v>1095</v>
      </c>
    </row>
    <row r="301" spans="1:8" x14ac:dyDescent="0.25">
      <c r="A301" s="119"/>
      <c r="B301" s="122" t="s">
        <v>859</v>
      </c>
      <c r="C301" s="123" t="s">
        <v>387</v>
      </c>
      <c r="D301" s="124" t="s">
        <v>855</v>
      </c>
      <c r="E301" s="125" t="s">
        <v>261</v>
      </c>
      <c r="F301" s="124" t="s">
        <v>867</v>
      </c>
      <c r="G301" s="124" t="s">
        <v>430</v>
      </c>
      <c r="H301" s="126">
        <v>2360</v>
      </c>
    </row>
    <row r="302" spans="1:8" x14ac:dyDescent="0.25">
      <c r="A302" s="119"/>
      <c r="B302" s="122" t="s">
        <v>859</v>
      </c>
      <c r="C302" s="123" t="s">
        <v>387</v>
      </c>
      <c r="D302" s="124" t="s">
        <v>857</v>
      </c>
      <c r="E302" s="125" t="s">
        <v>261</v>
      </c>
      <c r="F302" s="124" t="s">
        <v>868</v>
      </c>
      <c r="G302" s="124" t="s">
        <v>430</v>
      </c>
      <c r="H302" s="126">
        <v>2490</v>
      </c>
    </row>
    <row r="303" spans="1:8" x14ac:dyDescent="0.25">
      <c r="A303" s="119"/>
      <c r="B303" s="122" t="s">
        <v>859</v>
      </c>
      <c r="C303" s="123" t="s">
        <v>387</v>
      </c>
      <c r="D303" s="124" t="s">
        <v>869</v>
      </c>
      <c r="E303" s="125" t="s">
        <v>261</v>
      </c>
      <c r="F303" s="124" t="s">
        <v>870</v>
      </c>
      <c r="G303" s="124" t="s">
        <v>430</v>
      </c>
      <c r="H303" s="126">
        <v>350</v>
      </c>
    </row>
    <row r="304" spans="1:8" x14ac:dyDescent="0.25">
      <c r="A304" s="119"/>
      <c r="B304" s="122" t="s">
        <v>797</v>
      </c>
      <c r="C304" s="123" t="s">
        <v>696</v>
      </c>
      <c r="D304" s="124" t="s">
        <v>871</v>
      </c>
      <c r="E304" s="125" t="s">
        <v>261</v>
      </c>
      <c r="F304" s="124" t="s">
        <v>872</v>
      </c>
      <c r="G304" s="124" t="s">
        <v>820</v>
      </c>
      <c r="H304" s="126">
        <v>200</v>
      </c>
    </row>
    <row r="305" spans="1:8" x14ac:dyDescent="0.25">
      <c r="A305" s="119"/>
      <c r="B305" s="122" t="s">
        <v>797</v>
      </c>
      <c r="C305" s="123" t="s">
        <v>696</v>
      </c>
      <c r="D305" s="124" t="s">
        <v>873</v>
      </c>
      <c r="E305" s="125" t="s">
        <v>261</v>
      </c>
      <c r="F305" s="124" t="s">
        <v>874</v>
      </c>
      <c r="G305" s="124" t="s">
        <v>841</v>
      </c>
      <c r="H305" s="126">
        <v>200</v>
      </c>
    </row>
    <row r="306" spans="1:8" x14ac:dyDescent="0.25">
      <c r="A306" s="119"/>
      <c r="B306" s="122" t="s">
        <v>801</v>
      </c>
      <c r="C306" s="123" t="s">
        <v>696</v>
      </c>
      <c r="D306" s="124" t="s">
        <v>875</v>
      </c>
      <c r="E306" s="125" t="s">
        <v>261</v>
      </c>
      <c r="F306" s="124" t="s">
        <v>876</v>
      </c>
      <c r="G306" s="124" t="s">
        <v>804</v>
      </c>
      <c r="H306" s="126">
        <v>200</v>
      </c>
    </row>
    <row r="307" spans="1:8" x14ac:dyDescent="0.25">
      <c r="A307" s="119"/>
      <c r="B307" s="122" t="s">
        <v>801</v>
      </c>
      <c r="C307" s="123" t="s">
        <v>877</v>
      </c>
      <c r="D307" s="124" t="s">
        <v>878</v>
      </c>
      <c r="E307" s="125" t="s">
        <v>261</v>
      </c>
      <c r="F307" s="124" t="s">
        <v>879</v>
      </c>
      <c r="G307" s="124" t="s">
        <v>809</v>
      </c>
      <c r="H307" s="126">
        <v>100</v>
      </c>
    </row>
    <row r="308" spans="1:8" x14ac:dyDescent="0.25">
      <c r="A308" s="119"/>
      <c r="B308" s="122" t="s">
        <v>801</v>
      </c>
      <c r="C308" s="123" t="s">
        <v>877</v>
      </c>
      <c r="D308" s="124" t="s">
        <v>880</v>
      </c>
      <c r="E308" s="125" t="s">
        <v>261</v>
      </c>
      <c r="F308" s="124" t="s">
        <v>881</v>
      </c>
      <c r="G308" s="124" t="s">
        <v>882</v>
      </c>
      <c r="H308" s="126">
        <v>200</v>
      </c>
    </row>
    <row r="309" spans="1:8" x14ac:dyDescent="0.25">
      <c r="A309" s="119"/>
      <c r="B309" s="122" t="s">
        <v>801</v>
      </c>
      <c r="C309" s="123" t="s">
        <v>877</v>
      </c>
      <c r="D309" s="124" t="s">
        <v>883</v>
      </c>
      <c r="E309" s="125" t="s">
        <v>261</v>
      </c>
      <c r="F309" s="124" t="s">
        <v>884</v>
      </c>
      <c r="G309" s="124" t="s">
        <v>809</v>
      </c>
      <c r="H309" s="126">
        <v>200</v>
      </c>
    </row>
    <row r="310" spans="1:8" x14ac:dyDescent="0.25">
      <c r="A310" s="119"/>
      <c r="B310" s="122" t="s">
        <v>801</v>
      </c>
      <c r="C310" s="123" t="s">
        <v>877</v>
      </c>
      <c r="D310" s="124" t="s">
        <v>885</v>
      </c>
      <c r="E310" s="125" t="s">
        <v>261</v>
      </c>
      <c r="F310" s="124" t="s">
        <v>886</v>
      </c>
      <c r="G310" s="124" t="s">
        <v>809</v>
      </c>
      <c r="H310" s="126">
        <v>200</v>
      </c>
    </row>
    <row r="311" spans="1:8" x14ac:dyDescent="0.25">
      <c r="A311" s="119"/>
      <c r="B311" s="122" t="s">
        <v>797</v>
      </c>
      <c r="C311" s="123" t="s">
        <v>412</v>
      </c>
      <c r="D311" s="124" t="s">
        <v>887</v>
      </c>
      <c r="E311" s="125" t="s">
        <v>414</v>
      </c>
      <c r="F311" s="124" t="s">
        <v>888</v>
      </c>
      <c r="G311" s="124" t="s">
        <v>841</v>
      </c>
      <c r="H311" s="126">
        <v>500</v>
      </c>
    </row>
    <row r="312" spans="1:8" x14ac:dyDescent="0.25">
      <c r="A312" s="119"/>
      <c r="B312" s="122" t="s">
        <v>797</v>
      </c>
      <c r="C312" s="123" t="s">
        <v>412</v>
      </c>
      <c r="D312" s="124" t="s">
        <v>889</v>
      </c>
      <c r="E312" s="125" t="s">
        <v>414</v>
      </c>
      <c r="F312" s="124" t="s">
        <v>890</v>
      </c>
      <c r="G312" s="124" t="s">
        <v>841</v>
      </c>
      <c r="H312" s="126">
        <v>100</v>
      </c>
    </row>
    <row r="313" spans="1:8" x14ac:dyDescent="0.25">
      <c r="A313" s="119"/>
      <c r="B313" s="122" t="s">
        <v>891</v>
      </c>
      <c r="C313" s="123" t="s">
        <v>892</v>
      </c>
      <c r="D313" s="124" t="s">
        <v>893</v>
      </c>
      <c r="E313" s="125" t="s">
        <v>414</v>
      </c>
      <c r="F313" s="124" t="s">
        <v>894</v>
      </c>
      <c r="G313" s="124" t="s">
        <v>895</v>
      </c>
      <c r="H313" s="126">
        <v>11650</v>
      </c>
    </row>
    <row r="314" spans="1:8" x14ac:dyDescent="0.25">
      <c r="A314" s="119"/>
      <c r="B314" s="122" t="s">
        <v>861</v>
      </c>
      <c r="C314" s="123" t="s">
        <v>471</v>
      </c>
      <c r="D314" s="124" t="s">
        <v>852</v>
      </c>
      <c r="E314" s="125" t="s">
        <v>414</v>
      </c>
      <c r="F314" s="124" t="s">
        <v>896</v>
      </c>
      <c r="G314" s="124" t="s">
        <v>864</v>
      </c>
      <c r="H314" s="126">
        <v>798</v>
      </c>
    </row>
    <row r="315" spans="1:8" x14ac:dyDescent="0.25">
      <c r="A315" s="119"/>
      <c r="B315" s="122" t="s">
        <v>797</v>
      </c>
      <c r="C315" s="123" t="s">
        <v>471</v>
      </c>
      <c r="D315" s="124" t="s">
        <v>897</v>
      </c>
      <c r="E315" s="125" t="s">
        <v>414</v>
      </c>
      <c r="F315" s="124" t="s">
        <v>898</v>
      </c>
      <c r="G315" s="124" t="s">
        <v>800</v>
      </c>
      <c r="H315" s="126">
        <v>200</v>
      </c>
    </row>
    <row r="316" spans="1:8" x14ac:dyDescent="0.25">
      <c r="A316" s="119"/>
      <c r="B316" s="122" t="s">
        <v>801</v>
      </c>
      <c r="C316" s="123" t="s">
        <v>471</v>
      </c>
      <c r="D316" s="124" t="s">
        <v>899</v>
      </c>
      <c r="E316" s="125" t="s">
        <v>414</v>
      </c>
      <c r="F316" s="124" t="s">
        <v>900</v>
      </c>
      <c r="G316" s="124" t="s">
        <v>882</v>
      </c>
      <c r="H316" s="126">
        <v>200</v>
      </c>
    </row>
    <row r="317" spans="1:8" x14ac:dyDescent="0.25">
      <c r="A317" s="119"/>
      <c r="B317" s="122" t="s">
        <v>801</v>
      </c>
      <c r="C317" s="123" t="s">
        <v>471</v>
      </c>
      <c r="D317" s="124" t="s">
        <v>901</v>
      </c>
      <c r="E317" s="125" t="s">
        <v>414</v>
      </c>
      <c r="F317" s="124" t="s">
        <v>902</v>
      </c>
      <c r="G317" s="124" t="s">
        <v>882</v>
      </c>
      <c r="H317" s="126">
        <v>200</v>
      </c>
    </row>
    <row r="318" spans="1:8" x14ac:dyDescent="0.25">
      <c r="A318" s="119"/>
      <c r="B318" s="122" t="s">
        <v>797</v>
      </c>
      <c r="C318" s="123" t="s">
        <v>490</v>
      </c>
      <c r="D318" s="124" t="s">
        <v>903</v>
      </c>
      <c r="E318" s="125" t="s">
        <v>414</v>
      </c>
      <c r="F318" s="124" t="s">
        <v>904</v>
      </c>
      <c r="G318" s="124" t="s">
        <v>800</v>
      </c>
      <c r="H318" s="126">
        <v>200</v>
      </c>
    </row>
    <row r="319" spans="1:8" x14ac:dyDescent="0.25">
      <c r="A319" s="119"/>
      <c r="B319" s="122" t="s">
        <v>797</v>
      </c>
      <c r="C319" s="123" t="s">
        <v>490</v>
      </c>
      <c r="D319" s="124" t="s">
        <v>889</v>
      </c>
      <c r="E319" s="125" t="s">
        <v>414</v>
      </c>
      <c r="F319" s="124" t="s">
        <v>905</v>
      </c>
      <c r="G319" s="124" t="s">
        <v>800</v>
      </c>
      <c r="H319" s="126">
        <v>100</v>
      </c>
    </row>
    <row r="320" spans="1:8" x14ac:dyDescent="0.25">
      <c r="A320" s="119"/>
      <c r="B320" s="122" t="s">
        <v>801</v>
      </c>
      <c r="C320" s="123" t="s">
        <v>490</v>
      </c>
      <c r="D320" s="124" t="s">
        <v>906</v>
      </c>
      <c r="E320" s="125" t="s">
        <v>414</v>
      </c>
      <c r="F320" s="124" t="s">
        <v>907</v>
      </c>
      <c r="G320" s="124" t="s">
        <v>800</v>
      </c>
      <c r="H320" s="126">
        <v>100</v>
      </c>
    </row>
    <row r="321" spans="1:8" x14ac:dyDescent="0.25">
      <c r="A321" s="119"/>
      <c r="B321" s="122" t="s">
        <v>801</v>
      </c>
      <c r="C321" s="123" t="s">
        <v>490</v>
      </c>
      <c r="D321" s="124" t="s">
        <v>908</v>
      </c>
      <c r="E321" s="125" t="s">
        <v>414</v>
      </c>
      <c r="F321" s="124" t="s">
        <v>909</v>
      </c>
      <c r="G321" s="124" t="s">
        <v>800</v>
      </c>
      <c r="H321" s="126">
        <v>200</v>
      </c>
    </row>
    <row r="322" spans="1:8" x14ac:dyDescent="0.25">
      <c r="A322" s="119"/>
      <c r="B322" s="122" t="s">
        <v>801</v>
      </c>
      <c r="C322" s="123" t="s">
        <v>490</v>
      </c>
      <c r="D322" s="124" t="s">
        <v>910</v>
      </c>
      <c r="E322" s="125" t="s">
        <v>414</v>
      </c>
      <c r="F322" s="124" t="s">
        <v>911</v>
      </c>
      <c r="G322" s="124" t="s">
        <v>800</v>
      </c>
      <c r="H322" s="126">
        <v>200</v>
      </c>
    </row>
    <row r="323" spans="1:8" x14ac:dyDescent="0.25">
      <c r="A323" s="119"/>
      <c r="B323" s="122" t="s">
        <v>797</v>
      </c>
      <c r="C323" s="123" t="s">
        <v>490</v>
      </c>
      <c r="D323" s="124" t="s">
        <v>912</v>
      </c>
      <c r="E323" s="125" t="s">
        <v>414</v>
      </c>
      <c r="F323" s="124" t="s">
        <v>913</v>
      </c>
      <c r="G323" s="124" t="s">
        <v>800</v>
      </c>
      <c r="H323" s="126">
        <v>500</v>
      </c>
    </row>
    <row r="324" spans="1:8" x14ac:dyDescent="0.25">
      <c r="A324" s="119"/>
      <c r="B324" s="122" t="s">
        <v>797</v>
      </c>
      <c r="C324" s="123" t="s">
        <v>490</v>
      </c>
      <c r="D324" s="124" t="s">
        <v>914</v>
      </c>
      <c r="E324" s="125" t="s">
        <v>414</v>
      </c>
      <c r="F324" s="124" t="s">
        <v>915</v>
      </c>
      <c r="G324" s="124" t="s">
        <v>841</v>
      </c>
      <c r="H324" s="126">
        <v>500</v>
      </c>
    </row>
    <row r="325" spans="1:8" x14ac:dyDescent="0.25">
      <c r="A325" s="119"/>
      <c r="B325" s="122" t="s">
        <v>797</v>
      </c>
      <c r="C325" s="123" t="s">
        <v>490</v>
      </c>
      <c r="D325" s="124" t="s">
        <v>916</v>
      </c>
      <c r="E325" s="125" t="s">
        <v>414</v>
      </c>
      <c r="F325" s="124" t="s">
        <v>917</v>
      </c>
      <c r="G325" s="124" t="s">
        <v>800</v>
      </c>
      <c r="H325" s="126">
        <v>100</v>
      </c>
    </row>
    <row r="326" spans="1:8" x14ac:dyDescent="0.25">
      <c r="A326" s="119"/>
      <c r="B326" s="122" t="s">
        <v>801</v>
      </c>
      <c r="C326" s="123" t="s">
        <v>505</v>
      </c>
      <c r="D326" s="124" t="s">
        <v>918</v>
      </c>
      <c r="E326" s="125" t="s">
        <v>414</v>
      </c>
      <c r="F326" s="124" t="s">
        <v>919</v>
      </c>
      <c r="G326" s="124" t="s">
        <v>800</v>
      </c>
      <c r="H326" s="126">
        <v>300</v>
      </c>
    </row>
    <row r="327" spans="1:8" x14ac:dyDescent="0.25">
      <c r="A327" s="119"/>
      <c r="B327" s="122" t="s">
        <v>801</v>
      </c>
      <c r="C327" s="123" t="s">
        <v>505</v>
      </c>
      <c r="D327" s="124" t="s">
        <v>920</v>
      </c>
      <c r="E327" s="125" t="s">
        <v>414</v>
      </c>
      <c r="F327" s="124" t="s">
        <v>921</v>
      </c>
      <c r="G327" s="124" t="s">
        <v>882</v>
      </c>
      <c r="H327" s="126">
        <v>100</v>
      </c>
    </row>
    <row r="328" spans="1:8" x14ac:dyDescent="0.25">
      <c r="A328" s="119"/>
      <c r="B328" s="122" t="s">
        <v>859</v>
      </c>
      <c r="C328" s="123" t="s">
        <v>541</v>
      </c>
      <c r="D328" s="124" t="s">
        <v>444</v>
      </c>
      <c r="E328" s="125" t="s">
        <v>414</v>
      </c>
      <c r="F328" s="124" t="s">
        <v>922</v>
      </c>
      <c r="G328" s="124" t="s">
        <v>923</v>
      </c>
      <c r="H328" s="126">
        <v>2760</v>
      </c>
    </row>
    <row r="329" spans="1:8" x14ac:dyDescent="0.25">
      <c r="A329" s="119"/>
      <c r="B329" s="122" t="s">
        <v>861</v>
      </c>
      <c r="C329" s="123" t="s">
        <v>541</v>
      </c>
      <c r="D329" s="124" t="s">
        <v>865</v>
      </c>
      <c r="E329" s="125" t="s">
        <v>414</v>
      </c>
      <c r="F329" s="124" t="s">
        <v>924</v>
      </c>
      <c r="G329" s="124" t="s">
        <v>923</v>
      </c>
      <c r="H329" s="126">
        <v>1695</v>
      </c>
    </row>
    <row r="330" spans="1:8" x14ac:dyDescent="0.25">
      <c r="A330" s="119"/>
      <c r="B330" s="122" t="s">
        <v>859</v>
      </c>
      <c r="C330" s="123" t="s">
        <v>541</v>
      </c>
      <c r="D330" s="124" t="s">
        <v>869</v>
      </c>
      <c r="E330" s="125" t="s">
        <v>414</v>
      </c>
      <c r="F330" s="124" t="s">
        <v>925</v>
      </c>
      <c r="G330" s="124" t="s">
        <v>923</v>
      </c>
      <c r="H330" s="126">
        <v>350</v>
      </c>
    </row>
    <row r="331" spans="1:8" x14ac:dyDescent="0.25">
      <c r="A331" s="119"/>
      <c r="B331" s="122" t="s">
        <v>859</v>
      </c>
      <c r="C331" s="123" t="s">
        <v>541</v>
      </c>
      <c r="D331" s="124" t="s">
        <v>857</v>
      </c>
      <c r="E331" s="125" t="s">
        <v>414</v>
      </c>
      <c r="F331" s="124" t="s">
        <v>926</v>
      </c>
      <c r="G331" s="124" t="s">
        <v>923</v>
      </c>
      <c r="H331" s="126">
        <v>2640</v>
      </c>
    </row>
    <row r="332" spans="1:8" x14ac:dyDescent="0.25">
      <c r="A332" s="119"/>
      <c r="B332" s="122" t="s">
        <v>859</v>
      </c>
      <c r="C332" s="123" t="s">
        <v>541</v>
      </c>
      <c r="D332" s="124" t="s">
        <v>862</v>
      </c>
      <c r="E332" s="125" t="s">
        <v>414</v>
      </c>
      <c r="F332" s="124" t="s">
        <v>927</v>
      </c>
      <c r="G332" s="124" t="s">
        <v>923</v>
      </c>
      <c r="H332" s="126">
        <v>2406</v>
      </c>
    </row>
    <row r="333" spans="1:8" x14ac:dyDescent="0.25">
      <c r="A333" s="119"/>
      <c r="B333" s="122" t="s">
        <v>861</v>
      </c>
      <c r="C333" s="123" t="s">
        <v>541</v>
      </c>
      <c r="D333" s="124" t="s">
        <v>852</v>
      </c>
      <c r="E333" s="125" t="s">
        <v>414</v>
      </c>
      <c r="F333" s="124" t="s">
        <v>928</v>
      </c>
      <c r="G333" s="124" t="s">
        <v>929</v>
      </c>
      <c r="H333" s="126">
        <v>1064</v>
      </c>
    </row>
    <row r="334" spans="1:8" x14ac:dyDescent="0.25">
      <c r="A334" s="119"/>
      <c r="B334" s="122" t="s">
        <v>797</v>
      </c>
      <c r="C334" s="123" t="s">
        <v>541</v>
      </c>
      <c r="D334" s="124" t="s">
        <v>930</v>
      </c>
      <c r="E334" s="125" t="s">
        <v>414</v>
      </c>
      <c r="F334" s="124" t="s">
        <v>931</v>
      </c>
      <c r="G334" s="124" t="s">
        <v>800</v>
      </c>
      <c r="H334" s="126">
        <v>200</v>
      </c>
    </row>
    <row r="335" spans="1:8" x14ac:dyDescent="0.25">
      <c r="A335" s="119"/>
      <c r="B335" s="122" t="s">
        <v>801</v>
      </c>
      <c r="C335" s="123" t="s">
        <v>541</v>
      </c>
      <c r="D335" s="124" t="s">
        <v>932</v>
      </c>
      <c r="E335" s="125" t="s">
        <v>414</v>
      </c>
      <c r="F335" s="124" t="s">
        <v>933</v>
      </c>
      <c r="G335" s="124" t="s">
        <v>882</v>
      </c>
      <c r="H335" s="126">
        <v>200</v>
      </c>
    </row>
    <row r="336" spans="1:8" x14ac:dyDescent="0.25">
      <c r="A336" s="119"/>
      <c r="B336" s="122" t="s">
        <v>859</v>
      </c>
      <c r="C336" s="123" t="s">
        <v>594</v>
      </c>
      <c r="D336" s="124" t="s">
        <v>855</v>
      </c>
      <c r="E336" s="125" t="s">
        <v>414</v>
      </c>
      <c r="F336" s="124" t="s">
        <v>934</v>
      </c>
      <c r="G336" s="124" t="s">
        <v>935</v>
      </c>
      <c r="H336" s="126">
        <v>2360</v>
      </c>
    </row>
    <row r="337" spans="1:8" x14ac:dyDescent="0.25">
      <c r="A337" s="119"/>
      <c r="B337" s="122" t="s">
        <v>797</v>
      </c>
      <c r="C337" s="123" t="s">
        <v>594</v>
      </c>
      <c r="D337" s="124" t="s">
        <v>936</v>
      </c>
      <c r="E337" s="125" t="s">
        <v>414</v>
      </c>
      <c r="F337" s="124" t="s">
        <v>937</v>
      </c>
      <c r="G337" s="124" t="s">
        <v>800</v>
      </c>
      <c r="H337" s="126">
        <v>200</v>
      </c>
    </row>
    <row r="338" spans="1:8" x14ac:dyDescent="0.25">
      <c r="A338" s="119"/>
      <c r="B338" s="122" t="s">
        <v>891</v>
      </c>
      <c r="C338" s="123" t="s">
        <v>598</v>
      </c>
      <c r="D338" s="124" t="s">
        <v>938</v>
      </c>
      <c r="E338" s="125" t="s">
        <v>414</v>
      </c>
      <c r="F338" s="124" t="s">
        <v>939</v>
      </c>
      <c r="G338" s="124" t="s">
        <v>895</v>
      </c>
      <c r="H338" s="126">
        <v>4300</v>
      </c>
    </row>
    <row r="339" spans="1:8" x14ac:dyDescent="0.25">
      <c r="A339" s="119"/>
      <c r="B339" s="122" t="s">
        <v>891</v>
      </c>
      <c r="C339" s="123" t="s">
        <v>598</v>
      </c>
      <c r="D339" s="124" t="s">
        <v>940</v>
      </c>
      <c r="E339" s="125" t="s">
        <v>414</v>
      </c>
      <c r="F339" s="124" t="s">
        <v>941</v>
      </c>
      <c r="G339" s="124" t="s">
        <v>895</v>
      </c>
      <c r="H339" s="126">
        <v>4750</v>
      </c>
    </row>
    <row r="340" spans="1:8" x14ac:dyDescent="0.25">
      <c r="A340" s="119"/>
      <c r="B340" s="122" t="s">
        <v>859</v>
      </c>
      <c r="C340" s="123" t="s">
        <v>610</v>
      </c>
      <c r="D340" s="124" t="s">
        <v>444</v>
      </c>
      <c r="E340" s="125" t="s">
        <v>414</v>
      </c>
      <c r="F340" s="124" t="s">
        <v>942</v>
      </c>
      <c r="G340" s="124" t="s">
        <v>923</v>
      </c>
      <c r="H340" s="126">
        <v>3630</v>
      </c>
    </row>
    <row r="341" spans="1:8" x14ac:dyDescent="0.25">
      <c r="A341" s="119"/>
      <c r="B341" s="120" t="s">
        <v>943</v>
      </c>
      <c r="C341" s="120"/>
      <c r="D341" s="120"/>
      <c r="E341" s="120"/>
      <c r="F341" s="120"/>
      <c r="G341" s="120"/>
      <c r="H341" s="128">
        <v>451337.25</v>
      </c>
    </row>
    <row r="342" spans="1:8" x14ac:dyDescent="0.25">
      <c r="A342" s="119"/>
      <c r="B342" s="122" t="s">
        <v>944</v>
      </c>
      <c r="C342" s="123" t="s">
        <v>601</v>
      </c>
      <c r="D342" s="124" t="s">
        <v>945</v>
      </c>
      <c r="E342" s="125" t="s">
        <v>414</v>
      </c>
      <c r="F342" s="124" t="s">
        <v>946</v>
      </c>
      <c r="G342" s="124" t="s">
        <v>947</v>
      </c>
      <c r="H342" s="126">
        <v>117806.5</v>
      </c>
    </row>
    <row r="343" spans="1:8" x14ac:dyDescent="0.25">
      <c r="A343" s="119"/>
      <c r="B343" s="122" t="s">
        <v>948</v>
      </c>
      <c r="C343" s="123" t="s">
        <v>601</v>
      </c>
      <c r="D343" s="124" t="s">
        <v>949</v>
      </c>
      <c r="E343" s="125" t="s">
        <v>414</v>
      </c>
      <c r="F343" s="124" t="s">
        <v>950</v>
      </c>
      <c r="G343" s="124" t="s">
        <v>951</v>
      </c>
      <c r="H343" s="126">
        <v>19102.16</v>
      </c>
    </row>
    <row r="344" spans="1:8" x14ac:dyDescent="0.25">
      <c r="A344" s="119"/>
      <c r="B344" s="122" t="s">
        <v>952</v>
      </c>
      <c r="C344" s="123" t="s">
        <v>610</v>
      </c>
      <c r="D344" s="124" t="s">
        <v>953</v>
      </c>
      <c r="E344" s="125" t="s">
        <v>414</v>
      </c>
      <c r="F344" s="124" t="s">
        <v>954</v>
      </c>
      <c r="G344" s="124" t="s">
        <v>955</v>
      </c>
      <c r="H344" s="126">
        <v>35423.39</v>
      </c>
    </row>
    <row r="345" spans="1:8" x14ac:dyDescent="0.25">
      <c r="A345" s="119"/>
      <c r="B345" s="122" t="s">
        <v>952</v>
      </c>
      <c r="C345" s="123" t="s">
        <v>610</v>
      </c>
      <c r="D345" s="124" t="s">
        <v>953</v>
      </c>
      <c r="E345" s="125" t="s">
        <v>414</v>
      </c>
      <c r="F345" s="124" t="s">
        <v>956</v>
      </c>
      <c r="G345" s="124" t="s">
        <v>955</v>
      </c>
      <c r="H345" s="126">
        <v>30938.25</v>
      </c>
    </row>
    <row r="346" spans="1:8" x14ac:dyDescent="0.25">
      <c r="A346" s="119"/>
      <c r="B346" s="122" t="s">
        <v>952</v>
      </c>
      <c r="C346" s="123" t="s">
        <v>610</v>
      </c>
      <c r="D346" s="124" t="s">
        <v>953</v>
      </c>
      <c r="E346" s="125" t="s">
        <v>414</v>
      </c>
      <c r="F346" s="124" t="s">
        <v>957</v>
      </c>
      <c r="G346" s="124" t="s">
        <v>955</v>
      </c>
      <c r="H346" s="126">
        <v>25800.65</v>
      </c>
    </row>
    <row r="347" spans="1:8" x14ac:dyDescent="0.25">
      <c r="A347" s="119"/>
      <c r="B347" s="122" t="s">
        <v>952</v>
      </c>
      <c r="C347" s="123" t="s">
        <v>610</v>
      </c>
      <c r="D347" s="124" t="s">
        <v>953</v>
      </c>
      <c r="E347" s="125" t="s">
        <v>414</v>
      </c>
      <c r="F347" s="124" t="s">
        <v>958</v>
      </c>
      <c r="G347" s="124" t="s">
        <v>955</v>
      </c>
      <c r="H347" s="126">
        <v>8200.15</v>
      </c>
    </row>
    <row r="348" spans="1:8" x14ac:dyDescent="0.25">
      <c r="A348" s="119"/>
      <c r="B348" s="122" t="s">
        <v>952</v>
      </c>
      <c r="C348" s="123" t="s">
        <v>610</v>
      </c>
      <c r="D348" s="124" t="s">
        <v>953</v>
      </c>
      <c r="E348" s="125" t="s">
        <v>414</v>
      </c>
      <c r="F348" s="124" t="s">
        <v>959</v>
      </c>
      <c r="G348" s="124" t="s">
        <v>955</v>
      </c>
      <c r="H348" s="126">
        <v>39958.49</v>
      </c>
    </row>
    <row r="349" spans="1:8" x14ac:dyDescent="0.25">
      <c r="A349" s="119"/>
      <c r="B349" s="122" t="s">
        <v>960</v>
      </c>
      <c r="C349" s="123" t="s">
        <v>610</v>
      </c>
      <c r="D349" s="124" t="s">
        <v>953</v>
      </c>
      <c r="E349" s="125" t="s">
        <v>414</v>
      </c>
      <c r="F349" s="124" t="s">
        <v>961</v>
      </c>
      <c r="G349" s="124" t="s">
        <v>962</v>
      </c>
      <c r="H349" s="126">
        <v>4871.5600000000004</v>
      </c>
    </row>
    <row r="350" spans="1:8" x14ac:dyDescent="0.25">
      <c r="A350" s="119"/>
      <c r="B350" s="122" t="s">
        <v>963</v>
      </c>
      <c r="C350" s="123" t="s">
        <v>610</v>
      </c>
      <c r="D350" s="124" t="s">
        <v>964</v>
      </c>
      <c r="E350" s="125" t="s">
        <v>414</v>
      </c>
      <c r="F350" s="124" t="s">
        <v>965</v>
      </c>
      <c r="G350" s="124" t="s">
        <v>966</v>
      </c>
      <c r="H350" s="126">
        <v>2179.44</v>
      </c>
    </row>
    <row r="351" spans="1:8" x14ac:dyDescent="0.25">
      <c r="A351" s="119"/>
      <c r="B351" s="122" t="s">
        <v>967</v>
      </c>
      <c r="C351" s="123" t="s">
        <v>610</v>
      </c>
      <c r="D351" s="124" t="s">
        <v>953</v>
      </c>
      <c r="E351" s="125" t="s">
        <v>414</v>
      </c>
      <c r="F351" s="124" t="s">
        <v>968</v>
      </c>
      <c r="G351" s="124" t="s">
        <v>969</v>
      </c>
      <c r="H351" s="126">
        <v>12910.42</v>
      </c>
    </row>
    <row r="352" spans="1:8" x14ac:dyDescent="0.25">
      <c r="A352" s="119"/>
      <c r="B352" s="122" t="s">
        <v>970</v>
      </c>
      <c r="C352" s="123" t="s">
        <v>610</v>
      </c>
      <c r="D352" s="124" t="s">
        <v>953</v>
      </c>
      <c r="E352" s="125" t="s">
        <v>414</v>
      </c>
      <c r="F352" s="124" t="s">
        <v>971</v>
      </c>
      <c r="G352" s="124" t="s">
        <v>966</v>
      </c>
      <c r="H352" s="126">
        <v>35262.6</v>
      </c>
    </row>
    <row r="353" spans="1:8" x14ac:dyDescent="0.25">
      <c r="A353" s="119"/>
      <c r="B353" s="122" t="s">
        <v>960</v>
      </c>
      <c r="C353" s="123" t="s">
        <v>610</v>
      </c>
      <c r="D353" s="124" t="s">
        <v>953</v>
      </c>
      <c r="E353" s="125" t="s">
        <v>414</v>
      </c>
      <c r="F353" s="124" t="s">
        <v>972</v>
      </c>
      <c r="G353" s="124" t="s">
        <v>962</v>
      </c>
      <c r="H353" s="126">
        <v>25557.360000000001</v>
      </c>
    </row>
    <row r="354" spans="1:8" x14ac:dyDescent="0.25">
      <c r="A354" s="119"/>
      <c r="B354" s="122" t="s">
        <v>970</v>
      </c>
      <c r="C354" s="123" t="s">
        <v>610</v>
      </c>
      <c r="D354" s="124" t="s">
        <v>953</v>
      </c>
      <c r="E354" s="125" t="s">
        <v>414</v>
      </c>
      <c r="F354" s="124" t="s">
        <v>973</v>
      </c>
      <c r="G354" s="124" t="s">
        <v>966</v>
      </c>
      <c r="H354" s="126">
        <v>4325.5</v>
      </c>
    </row>
    <row r="355" spans="1:8" x14ac:dyDescent="0.25">
      <c r="A355" s="119"/>
      <c r="B355" s="122" t="s">
        <v>974</v>
      </c>
      <c r="C355" s="123" t="s">
        <v>610</v>
      </c>
      <c r="D355" s="124" t="s">
        <v>953</v>
      </c>
      <c r="E355" s="125" t="s">
        <v>414</v>
      </c>
      <c r="F355" s="124" t="s">
        <v>975</v>
      </c>
      <c r="G355" s="124" t="s">
        <v>976</v>
      </c>
      <c r="H355" s="126">
        <v>19885.490000000002</v>
      </c>
    </row>
    <row r="356" spans="1:8" x14ac:dyDescent="0.25">
      <c r="A356" s="119"/>
      <c r="B356" s="122" t="s">
        <v>952</v>
      </c>
      <c r="C356" s="123" t="s">
        <v>610</v>
      </c>
      <c r="D356" s="124" t="s">
        <v>953</v>
      </c>
      <c r="E356" s="125" t="s">
        <v>414</v>
      </c>
      <c r="F356" s="124" t="s">
        <v>977</v>
      </c>
      <c r="G356" s="124" t="s">
        <v>955</v>
      </c>
      <c r="H356" s="126">
        <v>8320.9</v>
      </c>
    </row>
    <row r="357" spans="1:8" x14ac:dyDescent="0.25">
      <c r="A357" s="119"/>
      <c r="B357" s="122" t="s">
        <v>960</v>
      </c>
      <c r="C357" s="123" t="s">
        <v>610</v>
      </c>
      <c r="D357" s="124" t="s">
        <v>953</v>
      </c>
      <c r="E357" s="125" t="s">
        <v>414</v>
      </c>
      <c r="F357" s="124" t="s">
        <v>978</v>
      </c>
      <c r="G357" s="124" t="s">
        <v>962</v>
      </c>
      <c r="H357" s="126">
        <v>30568.35</v>
      </c>
    </row>
    <row r="358" spans="1:8" x14ac:dyDescent="0.25">
      <c r="A358" s="119"/>
      <c r="B358" s="122" t="s">
        <v>952</v>
      </c>
      <c r="C358" s="123" t="s">
        <v>610</v>
      </c>
      <c r="D358" s="124" t="s">
        <v>953</v>
      </c>
      <c r="E358" s="125" t="s">
        <v>414</v>
      </c>
      <c r="F358" s="124" t="s">
        <v>979</v>
      </c>
      <c r="G358" s="124" t="s">
        <v>955</v>
      </c>
      <c r="H358" s="126">
        <v>1358.17</v>
      </c>
    </row>
    <row r="359" spans="1:8" x14ac:dyDescent="0.25">
      <c r="A359" s="119"/>
      <c r="B359" s="122" t="s">
        <v>967</v>
      </c>
      <c r="C359" s="123" t="s">
        <v>610</v>
      </c>
      <c r="D359" s="124" t="s">
        <v>953</v>
      </c>
      <c r="E359" s="125" t="s">
        <v>414</v>
      </c>
      <c r="F359" s="124" t="s">
        <v>980</v>
      </c>
      <c r="G359" s="124" t="s">
        <v>969</v>
      </c>
      <c r="H359" s="126">
        <v>7089.58</v>
      </c>
    </row>
    <row r="360" spans="1:8" x14ac:dyDescent="0.25">
      <c r="A360" s="119"/>
      <c r="B360" s="122" t="s">
        <v>960</v>
      </c>
      <c r="C360" s="123" t="s">
        <v>610</v>
      </c>
      <c r="D360" s="124" t="s">
        <v>953</v>
      </c>
      <c r="E360" s="125" t="s">
        <v>414</v>
      </c>
      <c r="F360" s="124" t="s">
        <v>981</v>
      </c>
      <c r="G360" s="124" t="s">
        <v>962</v>
      </c>
      <c r="H360" s="126">
        <v>8957.73</v>
      </c>
    </row>
    <row r="361" spans="1:8" x14ac:dyDescent="0.25">
      <c r="A361" s="119"/>
      <c r="B361" s="122" t="s">
        <v>963</v>
      </c>
      <c r="C361" s="123" t="s">
        <v>610</v>
      </c>
      <c r="D361" s="124" t="s">
        <v>953</v>
      </c>
      <c r="E361" s="125" t="s">
        <v>414</v>
      </c>
      <c r="F361" s="124" t="s">
        <v>982</v>
      </c>
      <c r="G361" s="124" t="s">
        <v>955</v>
      </c>
      <c r="H361" s="126">
        <v>12820.56</v>
      </c>
    </row>
    <row r="362" spans="1:8" x14ac:dyDescent="0.25">
      <c r="A362" s="119"/>
      <c r="B362" s="120" t="s">
        <v>983</v>
      </c>
      <c r="C362" s="120"/>
      <c r="D362" s="120"/>
      <c r="E362" s="120"/>
      <c r="F362" s="120"/>
      <c r="G362" s="120"/>
      <c r="H362" s="128">
        <v>795649.11</v>
      </c>
    </row>
    <row r="363" spans="1:8" x14ac:dyDescent="0.25">
      <c r="A363" s="119"/>
      <c r="B363" s="120" t="s">
        <v>984</v>
      </c>
      <c r="C363" s="120"/>
      <c r="D363" s="120"/>
      <c r="E363" s="120"/>
      <c r="F363" s="120"/>
      <c r="G363" s="120"/>
      <c r="H363" s="128">
        <v>795649.11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F015-9658-4031-AF8A-DCA20AE76D35}">
  <sheetPr>
    <pageSetUpPr fitToPage="1"/>
  </sheetPr>
  <dimension ref="A1:F26"/>
  <sheetViews>
    <sheetView workbookViewId="0">
      <selection activeCell="A9" sqref="A9"/>
    </sheetView>
  </sheetViews>
  <sheetFormatPr defaultRowHeight="15" x14ac:dyDescent="0.25"/>
  <cols>
    <col min="1" max="1" width="34.28515625" bestFit="1" customWidth="1"/>
    <col min="2" max="6" width="13.7109375" customWidth="1"/>
  </cols>
  <sheetData>
    <row r="1" spans="1:6" ht="18.75" x14ac:dyDescent="0.25">
      <c r="A1" s="130" t="s">
        <v>242</v>
      </c>
      <c r="B1" s="130"/>
      <c r="C1" s="130"/>
      <c r="D1" s="130"/>
      <c r="E1" s="114"/>
      <c r="F1" s="113"/>
    </row>
    <row r="2" spans="1:6" x14ac:dyDescent="0.25">
      <c r="A2" s="113"/>
      <c r="B2" s="113"/>
      <c r="C2" s="113"/>
      <c r="D2" s="113"/>
      <c r="E2" s="113"/>
      <c r="F2" s="113"/>
    </row>
    <row r="3" spans="1:6" ht="30" x14ac:dyDescent="0.25">
      <c r="A3" s="39" t="s">
        <v>117</v>
      </c>
      <c r="B3" s="39" t="s">
        <v>118</v>
      </c>
      <c r="C3" s="39" t="s">
        <v>10</v>
      </c>
      <c r="D3" s="39" t="s">
        <v>119</v>
      </c>
      <c r="E3" s="39" t="s">
        <v>120</v>
      </c>
      <c r="F3" s="69" t="s">
        <v>144</v>
      </c>
    </row>
    <row r="4" spans="1:6" ht="30" customHeight="1" x14ac:dyDescent="0.25">
      <c r="A4" s="40" t="s">
        <v>121</v>
      </c>
      <c r="B4" s="41">
        <f>B22+B26</f>
        <v>1065133</v>
      </c>
      <c r="C4" s="41">
        <f>C22+C26</f>
        <v>199086.47999999998</v>
      </c>
      <c r="D4" s="42">
        <f>IFERROR(C4/B4,0)</f>
        <v>0.18691231986991294</v>
      </c>
      <c r="E4" s="41">
        <f>E22+E26</f>
        <v>184125.62</v>
      </c>
      <c r="F4" s="70">
        <f t="shared" ref="F4:F19" si="0">C4-E4</f>
        <v>14960.859999999986</v>
      </c>
    </row>
    <row r="5" spans="1:6" x14ac:dyDescent="0.25">
      <c r="A5" s="43" t="s">
        <v>122</v>
      </c>
      <c r="B5" s="44">
        <f>B6+B7</f>
        <v>478502</v>
      </c>
      <c r="C5" s="44">
        <f>C6+C7</f>
        <v>29745.78</v>
      </c>
      <c r="D5" s="45">
        <f>IFERROR(C5/B5,0)</f>
        <v>6.2164379668214552E-2</v>
      </c>
      <c r="E5" s="44">
        <f>E6+E7</f>
        <v>46473.07</v>
      </c>
      <c r="F5" s="71">
        <f t="shared" si="0"/>
        <v>-16727.29</v>
      </c>
    </row>
    <row r="6" spans="1:6" x14ac:dyDescent="0.25">
      <c r="A6" s="46" t="s">
        <v>123</v>
      </c>
      <c r="B6" s="47">
        <v>93925</v>
      </c>
      <c r="C6" s="47">
        <v>0</v>
      </c>
      <c r="D6" s="47">
        <v>0</v>
      </c>
      <c r="E6" s="47">
        <v>0</v>
      </c>
      <c r="F6" s="72">
        <f t="shared" si="0"/>
        <v>0</v>
      </c>
    </row>
    <row r="7" spans="1:6" x14ac:dyDescent="0.25">
      <c r="A7" s="46" t="s">
        <v>124</v>
      </c>
      <c r="B7" s="47">
        <v>384577</v>
      </c>
      <c r="C7" s="47">
        <v>29745.78</v>
      </c>
      <c r="D7" s="48">
        <f t="shared" ref="D7:D17" si="1">IFERROR(C7/B7,0)</f>
        <v>7.7346747205371089E-2</v>
      </c>
      <c r="E7" s="47">
        <v>46473.07</v>
      </c>
      <c r="F7" s="72">
        <f t="shared" si="0"/>
        <v>-16727.29</v>
      </c>
    </row>
    <row r="8" spans="1:6" x14ac:dyDescent="0.25">
      <c r="A8" s="43" t="s">
        <v>125</v>
      </c>
      <c r="B8" s="44">
        <v>456631</v>
      </c>
      <c r="C8" s="44">
        <f>SUM(C9:C13)</f>
        <v>73068.87</v>
      </c>
      <c r="D8" s="45">
        <f t="shared" si="1"/>
        <v>0.16001732252081</v>
      </c>
      <c r="E8" s="44">
        <f>SUM(E9:E13)</f>
        <v>64636.03</v>
      </c>
      <c r="F8" s="71">
        <f t="shared" si="0"/>
        <v>8432.8399999999965</v>
      </c>
    </row>
    <row r="9" spans="1:6" x14ac:dyDescent="0.25">
      <c r="A9" s="46" t="s">
        <v>126</v>
      </c>
      <c r="B9" s="47">
        <v>20000</v>
      </c>
      <c r="C9" s="47">
        <v>510</v>
      </c>
      <c r="D9" s="48">
        <f t="shared" si="1"/>
        <v>2.5499999999999998E-2</v>
      </c>
      <c r="E9" s="47">
        <v>7000</v>
      </c>
      <c r="F9" s="72">
        <f t="shared" si="0"/>
        <v>-6490</v>
      </c>
    </row>
    <row r="10" spans="1:6" x14ac:dyDescent="0.25">
      <c r="A10" s="46" t="s">
        <v>127</v>
      </c>
      <c r="B10" s="47">
        <v>24000</v>
      </c>
      <c r="C10" s="47">
        <v>6830.1</v>
      </c>
      <c r="D10" s="48">
        <f t="shared" si="1"/>
        <v>0.28458749999999999</v>
      </c>
      <c r="E10" s="47">
        <v>3645</v>
      </c>
      <c r="F10" s="72">
        <f t="shared" si="0"/>
        <v>3185.1000000000004</v>
      </c>
    </row>
    <row r="11" spans="1:6" x14ac:dyDescent="0.25">
      <c r="A11" s="46" t="s">
        <v>128</v>
      </c>
      <c r="B11" s="47">
        <v>71000</v>
      </c>
      <c r="C11" s="47">
        <v>20780</v>
      </c>
      <c r="D11" s="48">
        <f t="shared" si="1"/>
        <v>0.29267605633802818</v>
      </c>
      <c r="E11" s="47">
        <v>18465</v>
      </c>
      <c r="F11" s="72">
        <f t="shared" si="0"/>
        <v>2315</v>
      </c>
    </row>
    <row r="12" spans="1:6" x14ac:dyDescent="0.25">
      <c r="A12" s="46" t="s">
        <v>129</v>
      </c>
      <c r="B12" s="47">
        <v>309631</v>
      </c>
      <c r="C12" s="47">
        <v>19082.03</v>
      </c>
      <c r="D12" s="48">
        <f t="shared" si="1"/>
        <v>6.1628293032674371E-2</v>
      </c>
      <c r="E12" s="47">
        <v>2021.68</v>
      </c>
      <c r="F12" s="72">
        <f t="shared" si="0"/>
        <v>17060.349999999999</v>
      </c>
    </row>
    <row r="13" spans="1:6" x14ac:dyDescent="0.25">
      <c r="A13" s="46" t="s">
        <v>130</v>
      </c>
      <c r="B13" s="47">
        <v>32000</v>
      </c>
      <c r="C13" s="47">
        <v>25866.74</v>
      </c>
      <c r="D13" s="48">
        <f t="shared" si="1"/>
        <v>0.808335625</v>
      </c>
      <c r="E13" s="47">
        <v>33504.35</v>
      </c>
      <c r="F13" s="72">
        <f t="shared" si="0"/>
        <v>-7637.6099999999969</v>
      </c>
    </row>
    <row r="14" spans="1:6" x14ac:dyDescent="0.25">
      <c r="A14" s="43" t="s">
        <v>131</v>
      </c>
      <c r="B14" s="44">
        <v>120000</v>
      </c>
      <c r="C14" s="44">
        <f>SUM(C15:C19)</f>
        <v>17450.72</v>
      </c>
      <c r="D14" s="45">
        <f t="shared" si="1"/>
        <v>0.14542266666666667</v>
      </c>
      <c r="E14" s="44">
        <f>SUM(E15:E19)</f>
        <v>18808.52</v>
      </c>
      <c r="F14" s="71">
        <f t="shared" si="0"/>
        <v>-1357.7999999999993</v>
      </c>
    </row>
    <row r="15" spans="1:6" x14ac:dyDescent="0.25">
      <c r="A15" s="46" t="s">
        <v>132</v>
      </c>
      <c r="B15" s="47">
        <v>10000</v>
      </c>
      <c r="C15" s="47">
        <v>515</v>
      </c>
      <c r="D15" s="48">
        <f t="shared" si="1"/>
        <v>5.1499999999999997E-2</v>
      </c>
      <c r="E15" s="47">
        <v>505</v>
      </c>
      <c r="F15" s="72">
        <f t="shared" si="0"/>
        <v>10</v>
      </c>
    </row>
    <row r="16" spans="1:6" x14ac:dyDescent="0.25">
      <c r="A16" s="46" t="s">
        <v>133</v>
      </c>
      <c r="B16" s="47">
        <v>15000</v>
      </c>
      <c r="C16" s="47">
        <v>1021.72</v>
      </c>
      <c r="D16" s="48">
        <f t="shared" si="1"/>
        <v>6.8114666666666671E-2</v>
      </c>
      <c r="E16" s="47">
        <v>2286.52</v>
      </c>
      <c r="F16" s="72">
        <f t="shared" si="0"/>
        <v>-1264.8</v>
      </c>
    </row>
    <row r="17" spans="1:6" x14ac:dyDescent="0.25">
      <c r="A17" s="46" t="s">
        <v>134</v>
      </c>
      <c r="B17" s="47">
        <v>40000</v>
      </c>
      <c r="C17" s="47">
        <v>15564</v>
      </c>
      <c r="D17" s="48">
        <f t="shared" si="1"/>
        <v>0.3891</v>
      </c>
      <c r="E17" s="47">
        <v>13012</v>
      </c>
      <c r="F17" s="72">
        <f t="shared" si="0"/>
        <v>2552</v>
      </c>
    </row>
    <row r="18" spans="1:6" x14ac:dyDescent="0.25">
      <c r="A18" s="46" t="s">
        <v>135</v>
      </c>
      <c r="B18" s="47">
        <v>5000</v>
      </c>
      <c r="C18" s="47">
        <v>0</v>
      </c>
      <c r="D18" s="47">
        <v>0</v>
      </c>
      <c r="E18" s="47">
        <v>2605</v>
      </c>
      <c r="F18" s="72">
        <f t="shared" si="0"/>
        <v>-2605</v>
      </c>
    </row>
    <row r="19" spans="1:6" x14ac:dyDescent="0.25">
      <c r="A19" s="46" t="s">
        <v>136</v>
      </c>
      <c r="B19" s="47">
        <v>50000</v>
      </c>
      <c r="C19" s="47">
        <v>350</v>
      </c>
      <c r="D19" s="48">
        <f>IFERROR(C19/B19,0)</f>
        <v>7.0000000000000001E-3</v>
      </c>
      <c r="E19" s="47">
        <v>400</v>
      </c>
      <c r="F19" s="72">
        <f t="shared" si="0"/>
        <v>-50</v>
      </c>
    </row>
    <row r="20" spans="1:6" x14ac:dyDescent="0.25">
      <c r="A20" s="43" t="s">
        <v>137</v>
      </c>
      <c r="B20" s="44">
        <f>B21</f>
        <v>10000</v>
      </c>
      <c r="C20" s="44">
        <v>0</v>
      </c>
      <c r="D20" s="45">
        <f>IFERROR(C20/B20,0)</f>
        <v>0</v>
      </c>
      <c r="E20" s="44">
        <f>E21</f>
        <v>5763</v>
      </c>
      <c r="F20" s="71">
        <f>F21</f>
        <v>-5763</v>
      </c>
    </row>
    <row r="21" spans="1:6" x14ac:dyDescent="0.25">
      <c r="A21" s="62" t="s">
        <v>138</v>
      </c>
      <c r="B21" s="63">
        <v>10000</v>
      </c>
      <c r="C21" s="63">
        <v>0</v>
      </c>
      <c r="D21" s="63">
        <v>0</v>
      </c>
      <c r="E21" s="63">
        <v>5763</v>
      </c>
      <c r="F21" s="73">
        <v>-5763</v>
      </c>
    </row>
    <row r="22" spans="1:6" ht="28.9" customHeight="1" x14ac:dyDescent="0.25">
      <c r="A22" s="67" t="s">
        <v>139</v>
      </c>
      <c r="B22" s="68">
        <f>B5+B8+B14+B20</f>
        <v>1065133</v>
      </c>
      <c r="C22" s="68">
        <f>C5+C8+C14+C20</f>
        <v>120265.37</v>
      </c>
      <c r="D22" s="68"/>
      <c r="E22" s="68">
        <f t="shared" ref="E22:F22" si="2">E5+E8+E14+E20</f>
        <v>135680.62</v>
      </c>
      <c r="F22" s="74">
        <f t="shared" si="2"/>
        <v>-15415.250000000004</v>
      </c>
    </row>
    <row r="23" spans="1:6" x14ac:dyDescent="0.25">
      <c r="A23" s="65" t="s">
        <v>140</v>
      </c>
      <c r="B23" s="66">
        <v>0</v>
      </c>
      <c r="C23" s="66">
        <v>52355</v>
      </c>
      <c r="D23" s="65"/>
      <c r="E23" s="111">
        <v>45330</v>
      </c>
      <c r="F23" s="75">
        <f>C23-E23</f>
        <v>7025</v>
      </c>
    </row>
    <row r="24" spans="1:6" x14ac:dyDescent="0.25">
      <c r="A24" s="49" t="s">
        <v>141</v>
      </c>
      <c r="B24" s="50">
        <v>0</v>
      </c>
      <c r="C24" s="50">
        <v>9150</v>
      </c>
      <c r="D24" s="49"/>
      <c r="E24" s="112">
        <v>3115</v>
      </c>
      <c r="F24" s="76">
        <f t="shared" ref="F24:F26" si="3">C24-E24</f>
        <v>6035</v>
      </c>
    </row>
    <row r="25" spans="1:6" x14ac:dyDescent="0.25">
      <c r="A25" s="62" t="s">
        <v>142</v>
      </c>
      <c r="B25" s="64">
        <v>0</v>
      </c>
      <c r="C25" s="64">
        <v>17316.11</v>
      </c>
      <c r="D25" s="62"/>
      <c r="E25" s="62"/>
      <c r="F25" s="77">
        <f t="shared" si="3"/>
        <v>17316.11</v>
      </c>
    </row>
    <row r="26" spans="1:6" ht="28.9" customHeight="1" x14ac:dyDescent="0.25">
      <c r="A26" s="67" t="s">
        <v>143</v>
      </c>
      <c r="B26" s="68"/>
      <c r="C26" s="68">
        <f>C23+C24+C25</f>
        <v>78821.11</v>
      </c>
      <c r="D26" s="68"/>
      <c r="E26" s="68">
        <f>E23+E24+E25</f>
        <v>48445</v>
      </c>
      <c r="F26" s="74">
        <f t="shared" si="3"/>
        <v>30376.11</v>
      </c>
    </row>
  </sheetData>
  <mergeCells count="1">
    <mergeCell ref="A1:D1"/>
  </mergeCells>
  <pageMargins left="0.7" right="0.7" top="0.75" bottom="0.75" header="0.3" footer="0.3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3"/>
  <sheetViews>
    <sheetView tabSelected="1" workbookViewId="0">
      <selection activeCell="C18" sqref="C18"/>
    </sheetView>
  </sheetViews>
  <sheetFormatPr defaultRowHeight="15" x14ac:dyDescent="0.25"/>
  <cols>
    <col min="1" max="1" width="16.85546875" bestFit="1" customWidth="1"/>
    <col min="2" max="2" width="6" bestFit="1" customWidth="1"/>
    <col min="3" max="3" width="50.140625" bestFit="1" customWidth="1"/>
    <col min="4" max="7" width="13.7109375" customWidth="1"/>
  </cols>
  <sheetData>
    <row r="1" spans="1:6" ht="18.75" x14ac:dyDescent="0.25">
      <c r="A1" s="132" t="s">
        <v>182</v>
      </c>
      <c r="B1" s="132"/>
      <c r="C1" s="132"/>
      <c r="D1" s="132"/>
      <c r="E1" s="114"/>
      <c r="F1" s="115"/>
    </row>
    <row r="2" spans="1:6" x14ac:dyDescent="0.25">
      <c r="A2" s="113"/>
      <c r="B2" s="113"/>
      <c r="C2" s="113"/>
      <c r="D2" s="113"/>
      <c r="E2" s="113"/>
      <c r="F2" s="113"/>
    </row>
    <row r="3" spans="1:6" ht="30" customHeight="1" thickBot="1" x14ac:dyDescent="0.3">
      <c r="A3" s="37" t="s">
        <v>145</v>
      </c>
      <c r="B3" s="37" t="s">
        <v>146</v>
      </c>
      <c r="C3" s="57" t="s">
        <v>18</v>
      </c>
      <c r="D3" s="37" t="s">
        <v>1</v>
      </c>
      <c r="E3" s="37" t="s">
        <v>2</v>
      </c>
      <c r="F3" s="37" t="s">
        <v>144</v>
      </c>
    </row>
    <row r="4" spans="1:6" x14ac:dyDescent="0.25">
      <c r="A4" s="133" t="s">
        <v>172</v>
      </c>
      <c r="B4" s="133"/>
      <c r="C4" s="133"/>
      <c r="D4" s="55">
        <f>SUM(D5:D11)</f>
        <v>6830.1</v>
      </c>
      <c r="E4" s="55">
        <f>SUM(E5:E11)</f>
        <v>9408</v>
      </c>
      <c r="F4" s="55">
        <f>D4-E4</f>
        <v>-2577.8999999999996</v>
      </c>
    </row>
    <row r="5" spans="1:6" x14ac:dyDescent="0.25">
      <c r="A5" s="38"/>
      <c r="B5" s="38" t="s">
        <v>24</v>
      </c>
      <c r="C5" s="58" t="s">
        <v>147</v>
      </c>
      <c r="D5" s="56">
        <v>2969</v>
      </c>
      <c r="E5" s="56">
        <v>2877</v>
      </c>
      <c r="F5" s="56">
        <f t="shared" ref="F5:F42" si="0">D5-E5</f>
        <v>92</v>
      </c>
    </row>
    <row r="6" spans="1:6" x14ac:dyDescent="0.25">
      <c r="A6" s="38"/>
      <c r="B6" s="38" t="s">
        <v>25</v>
      </c>
      <c r="C6" s="58" t="s">
        <v>148</v>
      </c>
      <c r="D6" s="56">
        <v>483</v>
      </c>
      <c r="E6" s="56">
        <v>391</v>
      </c>
      <c r="F6" s="56">
        <f t="shared" si="0"/>
        <v>92</v>
      </c>
    </row>
    <row r="7" spans="1:6" x14ac:dyDescent="0.25">
      <c r="A7" s="38"/>
      <c r="B7" s="38">
        <v>50015</v>
      </c>
      <c r="C7" s="58" t="s">
        <v>149</v>
      </c>
      <c r="D7" s="56">
        <v>106</v>
      </c>
      <c r="E7" s="56">
        <v>57</v>
      </c>
      <c r="F7" s="56">
        <f t="shared" si="0"/>
        <v>49</v>
      </c>
    </row>
    <row r="8" spans="1:6" x14ac:dyDescent="0.25">
      <c r="A8" s="38"/>
      <c r="B8" s="38" t="s">
        <v>26</v>
      </c>
      <c r="C8" s="58" t="s">
        <v>150</v>
      </c>
      <c r="D8" s="56">
        <v>3055.1</v>
      </c>
      <c r="E8" s="56">
        <v>313</v>
      </c>
      <c r="F8" s="56">
        <f t="shared" si="0"/>
        <v>2742.1</v>
      </c>
    </row>
    <row r="9" spans="1:6" x14ac:dyDescent="0.25">
      <c r="A9" s="38"/>
      <c r="B9" s="38" t="s">
        <v>27</v>
      </c>
      <c r="C9" s="58" t="s">
        <v>151</v>
      </c>
      <c r="D9" s="56">
        <v>7</v>
      </c>
      <c r="E9" s="56">
        <v>7</v>
      </c>
      <c r="F9" s="56">
        <f t="shared" si="0"/>
        <v>0</v>
      </c>
    </row>
    <row r="10" spans="1:6" x14ac:dyDescent="0.25">
      <c r="A10" s="38"/>
      <c r="B10" s="38" t="s">
        <v>30</v>
      </c>
      <c r="C10" s="58" t="s">
        <v>152</v>
      </c>
      <c r="D10" s="56">
        <v>210</v>
      </c>
      <c r="E10" s="56">
        <v>0</v>
      </c>
      <c r="F10" s="56">
        <f t="shared" si="0"/>
        <v>210</v>
      </c>
    </row>
    <row r="11" spans="1:6" s="118" customFormat="1" ht="15.75" thickBot="1" x14ac:dyDescent="0.3">
      <c r="A11" s="38"/>
      <c r="B11" s="38">
        <v>50413</v>
      </c>
      <c r="C11" s="58" t="s">
        <v>985</v>
      </c>
      <c r="D11" s="56">
        <v>0</v>
      </c>
      <c r="E11" s="56">
        <v>5763</v>
      </c>
      <c r="F11" s="56">
        <f t="shared" si="0"/>
        <v>-5763</v>
      </c>
    </row>
    <row r="12" spans="1:6" x14ac:dyDescent="0.25">
      <c r="A12" s="133" t="s">
        <v>173</v>
      </c>
      <c r="B12" s="133"/>
      <c r="C12" s="133"/>
      <c r="D12" s="55">
        <f>SUM(D13:D15)</f>
        <v>50551.78</v>
      </c>
      <c r="E12" s="55">
        <f>SUM(E13:E15)</f>
        <v>72923.67</v>
      </c>
      <c r="F12" s="55">
        <f t="shared" si="0"/>
        <v>-22371.89</v>
      </c>
    </row>
    <row r="13" spans="1:6" x14ac:dyDescent="0.25">
      <c r="A13" s="38"/>
      <c r="B13" s="38" t="s">
        <v>19</v>
      </c>
      <c r="C13" s="58" t="s">
        <v>153</v>
      </c>
      <c r="D13" s="56">
        <v>29745.78</v>
      </c>
      <c r="E13" s="56">
        <v>46473.07</v>
      </c>
      <c r="F13" s="56">
        <f t="shared" si="0"/>
        <v>-16727.29</v>
      </c>
    </row>
    <row r="14" spans="1:6" x14ac:dyDescent="0.25">
      <c r="A14" s="38"/>
      <c r="B14" s="38" t="s">
        <v>20</v>
      </c>
      <c r="C14" s="58" t="s">
        <v>154</v>
      </c>
      <c r="D14" s="56">
        <v>20780</v>
      </c>
      <c r="E14" s="56">
        <v>18465</v>
      </c>
      <c r="F14" s="56">
        <f t="shared" si="0"/>
        <v>2315</v>
      </c>
    </row>
    <row r="15" spans="1:6" ht="15.75" thickBot="1" x14ac:dyDescent="0.3">
      <c r="A15" s="38"/>
      <c r="B15" s="38" t="s">
        <v>28</v>
      </c>
      <c r="C15" s="58" t="s">
        <v>155</v>
      </c>
      <c r="D15" s="56">
        <v>26</v>
      </c>
      <c r="E15" s="56">
        <v>7985.6</v>
      </c>
      <c r="F15" s="56">
        <f t="shared" si="0"/>
        <v>-7959.6</v>
      </c>
    </row>
    <row r="16" spans="1:6" x14ac:dyDescent="0.25">
      <c r="A16" s="133" t="s">
        <v>174</v>
      </c>
      <c r="B16" s="133"/>
      <c r="C16" s="133"/>
      <c r="D16" s="55">
        <f>SUM(D17:D21)</f>
        <v>3809</v>
      </c>
      <c r="E16" s="55">
        <f>SUM(E17:E21)</f>
        <v>5770</v>
      </c>
      <c r="F16" s="55">
        <f t="shared" si="0"/>
        <v>-1961</v>
      </c>
    </row>
    <row r="17" spans="1:6" x14ac:dyDescent="0.25">
      <c r="A17" s="38"/>
      <c r="B17" s="38" t="s">
        <v>21</v>
      </c>
      <c r="C17" s="58" t="s">
        <v>156</v>
      </c>
      <c r="D17" s="56">
        <v>2544</v>
      </c>
      <c r="E17" s="56">
        <v>4506</v>
      </c>
      <c r="F17" s="56">
        <f t="shared" si="0"/>
        <v>-1962</v>
      </c>
    </row>
    <row r="18" spans="1:6" x14ac:dyDescent="0.25">
      <c r="A18" s="38"/>
      <c r="B18" s="38" t="s">
        <v>28</v>
      </c>
      <c r="C18" s="58" t="s">
        <v>155</v>
      </c>
      <c r="D18" s="56">
        <v>400</v>
      </c>
      <c r="E18" s="56">
        <v>615</v>
      </c>
      <c r="F18" s="56">
        <f t="shared" si="0"/>
        <v>-215</v>
      </c>
    </row>
    <row r="19" spans="1:6" x14ac:dyDescent="0.25">
      <c r="A19" s="38"/>
      <c r="B19" s="38" t="s">
        <v>34</v>
      </c>
      <c r="C19" s="58" t="s">
        <v>157</v>
      </c>
      <c r="D19" s="56">
        <v>350</v>
      </c>
      <c r="E19" s="56">
        <v>120</v>
      </c>
      <c r="F19" s="56">
        <f t="shared" si="0"/>
        <v>230</v>
      </c>
    </row>
    <row r="20" spans="1:6" x14ac:dyDescent="0.25">
      <c r="A20" s="38"/>
      <c r="B20" s="38" t="s">
        <v>35</v>
      </c>
      <c r="C20" s="58" t="s">
        <v>158</v>
      </c>
      <c r="D20" s="56">
        <v>515</v>
      </c>
      <c r="E20" s="56">
        <v>505</v>
      </c>
      <c r="F20" s="56">
        <f t="shared" si="0"/>
        <v>10</v>
      </c>
    </row>
    <row r="21" spans="1:6" ht="15.75" thickBot="1" x14ac:dyDescent="0.3">
      <c r="A21" s="38"/>
      <c r="B21" s="38" t="s">
        <v>159</v>
      </c>
      <c r="C21" s="58" t="s">
        <v>160</v>
      </c>
      <c r="D21" s="56">
        <v>0</v>
      </c>
      <c r="E21" s="56">
        <v>24</v>
      </c>
      <c r="F21" s="56">
        <f t="shared" si="0"/>
        <v>-24</v>
      </c>
    </row>
    <row r="22" spans="1:6" x14ac:dyDescent="0.25">
      <c r="A22" s="133" t="s">
        <v>175</v>
      </c>
      <c r="B22" s="133"/>
      <c r="C22" s="133"/>
      <c r="D22" s="55">
        <f>SUM(D23:D25)</f>
        <v>10049.939999999999</v>
      </c>
      <c r="E22" s="55">
        <f>SUM(E23:E25)</f>
        <v>3375.75</v>
      </c>
      <c r="F22" s="55">
        <f t="shared" si="0"/>
        <v>6674.1899999999987</v>
      </c>
    </row>
    <row r="23" spans="1:6" x14ac:dyDescent="0.25">
      <c r="A23" s="38"/>
      <c r="B23" s="38" t="s">
        <v>23</v>
      </c>
      <c r="C23" s="58" t="s">
        <v>161</v>
      </c>
      <c r="D23" s="56">
        <v>8603.7999999999993</v>
      </c>
      <c r="E23" s="56">
        <v>2210.75</v>
      </c>
      <c r="F23" s="56">
        <f t="shared" si="0"/>
        <v>6393.0499999999993</v>
      </c>
    </row>
    <row r="24" spans="1:6" x14ac:dyDescent="0.25">
      <c r="A24" s="38"/>
      <c r="B24" s="38" t="s">
        <v>28</v>
      </c>
      <c r="C24" s="58" t="s">
        <v>155</v>
      </c>
      <c r="D24" s="56">
        <v>1446.14</v>
      </c>
      <c r="E24" s="56">
        <v>885</v>
      </c>
      <c r="F24" s="56">
        <f t="shared" si="0"/>
        <v>561.1400000000001</v>
      </c>
    </row>
    <row r="25" spans="1:6" ht="15.75" thickBot="1" x14ac:dyDescent="0.3">
      <c r="A25" s="38"/>
      <c r="B25" s="38" t="s">
        <v>162</v>
      </c>
      <c r="C25" t="s">
        <v>180</v>
      </c>
      <c r="D25" s="56">
        <v>0</v>
      </c>
      <c r="E25" s="56">
        <v>280</v>
      </c>
      <c r="F25" s="56">
        <f t="shared" si="0"/>
        <v>-280</v>
      </c>
    </row>
    <row r="26" spans="1:6" x14ac:dyDescent="0.25">
      <c r="A26" s="133" t="s">
        <v>176</v>
      </c>
      <c r="B26" s="133"/>
      <c r="C26" s="133"/>
      <c r="D26" s="55">
        <f>SUM(D27:D34)</f>
        <v>31394.55</v>
      </c>
      <c r="E26" s="55">
        <f>SUM(E27:E34)</f>
        <v>22817</v>
      </c>
      <c r="F26" s="55">
        <f t="shared" si="0"/>
        <v>8577.5499999999993</v>
      </c>
    </row>
    <row r="27" spans="1:6" x14ac:dyDescent="0.25">
      <c r="A27" s="38"/>
      <c r="B27" s="38" t="s">
        <v>22</v>
      </c>
      <c r="C27" s="58" t="s">
        <v>163</v>
      </c>
      <c r="D27" s="56">
        <v>12654.14</v>
      </c>
      <c r="E27" s="56">
        <v>1012.77</v>
      </c>
      <c r="F27" s="56">
        <f t="shared" si="0"/>
        <v>11641.369999999999</v>
      </c>
    </row>
    <row r="28" spans="1:6" x14ac:dyDescent="0.25">
      <c r="A28" s="38"/>
      <c r="B28" s="38" t="s">
        <v>28</v>
      </c>
      <c r="C28" s="58" t="s">
        <v>155</v>
      </c>
      <c r="D28" s="56">
        <v>3414.8</v>
      </c>
      <c r="E28" s="56">
        <v>7676.3</v>
      </c>
      <c r="F28" s="56">
        <f t="shared" si="0"/>
        <v>-4261.5</v>
      </c>
    </row>
    <row r="29" spans="1:6" x14ac:dyDescent="0.25">
      <c r="A29" s="38"/>
      <c r="B29" s="38" t="s">
        <v>31</v>
      </c>
      <c r="C29" s="58" t="s">
        <v>164</v>
      </c>
      <c r="D29" s="56">
        <v>6427.89</v>
      </c>
      <c r="E29" s="56">
        <v>1008.91</v>
      </c>
      <c r="F29" s="56">
        <f t="shared" si="0"/>
        <v>5418.9800000000005</v>
      </c>
    </row>
    <row r="30" spans="1:6" x14ac:dyDescent="0.25">
      <c r="A30" s="38"/>
      <c r="B30" s="38" t="s">
        <v>32</v>
      </c>
      <c r="C30" s="58" t="s">
        <v>165</v>
      </c>
      <c r="D30" s="56">
        <v>6343</v>
      </c>
      <c r="E30" s="56">
        <v>1706.5</v>
      </c>
      <c r="F30" s="56">
        <f t="shared" si="0"/>
        <v>4636.5</v>
      </c>
    </row>
    <row r="31" spans="1:6" x14ac:dyDescent="0.25">
      <c r="A31" s="38"/>
      <c r="B31" s="38" t="s">
        <v>33</v>
      </c>
      <c r="C31" s="58" t="s">
        <v>166</v>
      </c>
      <c r="D31" s="56">
        <v>510</v>
      </c>
      <c r="E31" s="56">
        <v>7000</v>
      </c>
      <c r="F31" s="56">
        <f t="shared" si="0"/>
        <v>-6490</v>
      </c>
    </row>
    <row r="32" spans="1:6" x14ac:dyDescent="0.25">
      <c r="A32" s="38"/>
      <c r="B32" s="38" t="s">
        <v>36</v>
      </c>
      <c r="C32" s="58" t="s">
        <v>167</v>
      </c>
      <c r="D32" s="56">
        <v>1021.72</v>
      </c>
      <c r="E32" s="56">
        <v>2262.52</v>
      </c>
      <c r="F32" s="56">
        <f t="shared" si="0"/>
        <v>-1240.8</v>
      </c>
    </row>
    <row r="33" spans="1:6" x14ac:dyDescent="0.25">
      <c r="A33" s="38"/>
      <c r="B33" s="38" t="s">
        <v>38</v>
      </c>
      <c r="C33" s="58" t="s">
        <v>168</v>
      </c>
      <c r="D33" s="56">
        <v>280</v>
      </c>
      <c r="E33" s="56">
        <v>340</v>
      </c>
      <c r="F33" s="56">
        <f t="shared" si="0"/>
        <v>-60</v>
      </c>
    </row>
    <row r="34" spans="1:6" ht="15.75" thickBot="1" x14ac:dyDescent="0.3">
      <c r="A34" s="38"/>
      <c r="B34" s="38" t="s">
        <v>39</v>
      </c>
      <c r="C34" s="58" t="s">
        <v>169</v>
      </c>
      <c r="D34" s="56">
        <v>743</v>
      </c>
      <c r="E34" s="56">
        <v>1810</v>
      </c>
      <c r="F34" s="56">
        <f t="shared" si="0"/>
        <v>-1067</v>
      </c>
    </row>
    <row r="35" spans="1:6" x14ac:dyDescent="0.25">
      <c r="A35" s="133" t="s">
        <v>177</v>
      </c>
      <c r="B35" s="133"/>
      <c r="C35" s="133"/>
      <c r="D35" s="55">
        <f>SUM(D36:D38)</f>
        <v>2066</v>
      </c>
      <c r="E35" s="55">
        <f>SUM(E36:E38)</f>
        <v>8374.2000000000007</v>
      </c>
      <c r="F35" s="55">
        <f t="shared" si="0"/>
        <v>-6308.2000000000007</v>
      </c>
    </row>
    <row r="36" spans="1:6" x14ac:dyDescent="0.25">
      <c r="A36" s="38"/>
      <c r="B36" s="38" t="s">
        <v>28</v>
      </c>
      <c r="C36" s="58" t="s">
        <v>155</v>
      </c>
      <c r="D36" s="56">
        <v>461</v>
      </c>
      <c r="E36" s="56">
        <v>4209.2</v>
      </c>
      <c r="F36" s="56">
        <f t="shared" si="0"/>
        <v>-3748.2</v>
      </c>
    </row>
    <row r="37" spans="1:6" x14ac:dyDescent="0.25">
      <c r="A37" s="38"/>
      <c r="B37" s="38" t="s">
        <v>29</v>
      </c>
      <c r="C37" s="58" t="s">
        <v>170</v>
      </c>
      <c r="D37" s="56">
        <v>1605</v>
      </c>
      <c r="E37" s="56">
        <v>1560</v>
      </c>
      <c r="F37" s="56">
        <f t="shared" si="0"/>
        <v>45</v>
      </c>
    </row>
    <row r="38" spans="1:6" ht="15.75" thickBot="1" x14ac:dyDescent="0.3">
      <c r="A38" s="38"/>
      <c r="B38" s="38" t="s">
        <v>37</v>
      </c>
      <c r="C38" s="58" t="s">
        <v>171</v>
      </c>
      <c r="D38" s="56">
        <v>0</v>
      </c>
      <c r="E38" s="56">
        <v>2605</v>
      </c>
      <c r="F38" s="56">
        <f t="shared" si="0"/>
        <v>-2605</v>
      </c>
    </row>
    <row r="39" spans="1:6" x14ac:dyDescent="0.25">
      <c r="A39" s="133" t="s">
        <v>178</v>
      </c>
      <c r="B39" s="133"/>
      <c r="C39" s="133"/>
      <c r="D39" s="55">
        <f>SUM(D40)</f>
        <v>0</v>
      </c>
      <c r="E39" s="55">
        <f>SUM(E40)</f>
        <v>58</v>
      </c>
      <c r="F39" s="55">
        <f t="shared" si="0"/>
        <v>-58</v>
      </c>
    </row>
    <row r="40" spans="1:6" ht="15.75" thickBot="1" x14ac:dyDescent="0.3">
      <c r="A40" s="38"/>
      <c r="B40" s="38" t="s">
        <v>37</v>
      </c>
      <c r="C40" s="58" t="s">
        <v>171</v>
      </c>
      <c r="D40" s="56">
        <v>0</v>
      </c>
      <c r="E40" s="56">
        <v>58</v>
      </c>
      <c r="F40" s="56">
        <f t="shared" si="0"/>
        <v>-58</v>
      </c>
    </row>
    <row r="41" spans="1:6" x14ac:dyDescent="0.25">
      <c r="A41" s="133" t="s">
        <v>179</v>
      </c>
      <c r="B41" s="133"/>
      <c r="C41" s="133"/>
      <c r="D41" s="55">
        <f>SUM(D42)</f>
        <v>15564</v>
      </c>
      <c r="E41" s="55">
        <f>SUM(E42)</f>
        <v>12954</v>
      </c>
      <c r="F41" s="55">
        <f t="shared" si="0"/>
        <v>2610</v>
      </c>
    </row>
    <row r="42" spans="1:6" x14ac:dyDescent="0.25">
      <c r="A42" s="38"/>
      <c r="B42" s="38" t="s">
        <v>37</v>
      </c>
      <c r="C42" s="58" t="s">
        <v>171</v>
      </c>
      <c r="D42" s="56">
        <v>15564</v>
      </c>
      <c r="E42" s="56">
        <v>12954</v>
      </c>
      <c r="F42" s="56">
        <f t="shared" si="0"/>
        <v>2610</v>
      </c>
    </row>
    <row r="43" spans="1:6" s="61" customFormat="1" ht="30" customHeight="1" x14ac:dyDescent="0.25">
      <c r="A43" s="131" t="s">
        <v>181</v>
      </c>
      <c r="B43" s="131"/>
      <c r="C43" s="131"/>
      <c r="D43" s="59">
        <f>D4+D12+D16+D22+D26+D35+D39+D41</f>
        <v>120265.37</v>
      </c>
      <c r="E43" s="59">
        <f>E4+E12+E16+E22+E26+E35+E39+E41</f>
        <v>135680.62</v>
      </c>
      <c r="F43" s="60">
        <f>D43-E43</f>
        <v>-15415.25</v>
      </c>
    </row>
  </sheetData>
  <mergeCells count="10">
    <mergeCell ref="A43:C43"/>
    <mergeCell ref="A1:D1"/>
    <mergeCell ref="A41:C41"/>
    <mergeCell ref="A39:C39"/>
    <mergeCell ref="A35:C35"/>
    <mergeCell ref="A26:C26"/>
    <mergeCell ref="A22:C22"/>
    <mergeCell ref="A16:C16"/>
    <mergeCell ref="A12:C12"/>
    <mergeCell ref="A4:C4"/>
  </mergeCells>
  <phoneticPr fontId="6" type="noConversion"/>
  <pageMargins left="0.7" right="0.7" top="0.75" bottom="0.75" header="0.3" footer="0.3"/>
  <pageSetup paperSize="9" scale="7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"/>
  <sheetViews>
    <sheetView showGridLines="0" zoomScaleNormal="100" workbookViewId="0">
      <selection activeCell="G19" sqref="G19"/>
    </sheetView>
  </sheetViews>
  <sheetFormatPr defaultRowHeight="15" x14ac:dyDescent="0.25"/>
  <cols>
    <col min="1" max="1" width="3.5703125" bestFit="1" customWidth="1"/>
    <col min="2" max="2" width="40.85546875" bestFit="1" customWidth="1"/>
    <col min="3" max="5" width="14.7109375" customWidth="1"/>
    <col min="6" max="6" width="13.7109375" customWidth="1"/>
    <col min="7" max="7" width="15.140625" bestFit="1" customWidth="1"/>
    <col min="8" max="9" width="13.7109375" customWidth="1"/>
  </cols>
  <sheetData>
    <row r="1" spans="1:9" ht="24" customHeight="1" x14ac:dyDescent="0.25">
      <c r="A1" s="129" t="s">
        <v>40</v>
      </c>
      <c r="B1" s="129"/>
      <c r="C1" s="129"/>
      <c r="D1" s="129"/>
      <c r="E1" s="36"/>
      <c r="F1" s="36"/>
      <c r="G1" s="36"/>
      <c r="H1" s="36"/>
    </row>
    <row r="2" spans="1:9" x14ac:dyDescent="0.25">
      <c r="A2" s="1"/>
    </row>
    <row r="3" spans="1:9" ht="114.75" customHeight="1" x14ac:dyDescent="0.25">
      <c r="A3" s="4" t="s">
        <v>41</v>
      </c>
      <c r="B3" s="26" t="s">
        <v>42</v>
      </c>
      <c r="C3" s="27" t="s">
        <v>115</v>
      </c>
      <c r="D3" s="25" t="s">
        <v>43</v>
      </c>
      <c r="E3" s="25" t="s">
        <v>44</v>
      </c>
      <c r="F3" s="25" t="s">
        <v>114</v>
      </c>
      <c r="G3" s="27" t="s">
        <v>116</v>
      </c>
      <c r="H3" s="27" t="s">
        <v>144</v>
      </c>
      <c r="I3" s="27" t="s">
        <v>183</v>
      </c>
    </row>
    <row r="4" spans="1:9" x14ac:dyDescent="0.25">
      <c r="A4" s="2">
        <v>1</v>
      </c>
      <c r="B4" s="11" t="s">
        <v>3</v>
      </c>
      <c r="C4" s="3">
        <v>7883305</v>
      </c>
      <c r="D4" s="3">
        <v>2490755.42</v>
      </c>
      <c r="E4" s="3">
        <v>1798474.94</v>
      </c>
      <c r="F4" s="32">
        <f>D4/C4</f>
        <v>0.31595319729478943</v>
      </c>
      <c r="G4" s="30">
        <f>C4-D4</f>
        <v>5392549.5800000001</v>
      </c>
      <c r="H4" s="3">
        <f>D4-E4</f>
        <v>692280.48</v>
      </c>
      <c r="I4" s="32">
        <f>(D4-E4)/E4</f>
        <v>0.38492639769559422</v>
      </c>
    </row>
    <row r="5" spans="1:9" x14ac:dyDescent="0.25">
      <c r="A5" s="2">
        <v>2</v>
      </c>
      <c r="B5" s="11" t="s">
        <v>4</v>
      </c>
      <c r="C5" s="3">
        <v>1469980</v>
      </c>
      <c r="D5" s="3">
        <v>209425.28</v>
      </c>
      <c r="E5" s="3">
        <v>266674.28000000003</v>
      </c>
      <c r="F5" s="32">
        <f t="shared" ref="F5:F7" si="0">D5/C5</f>
        <v>0.14246811521245187</v>
      </c>
      <c r="G5" s="30">
        <f t="shared" ref="G5:G10" si="1">C5-D5</f>
        <v>1260554.72</v>
      </c>
      <c r="H5" s="3">
        <f t="shared" ref="H5:H10" si="2">D5-E5</f>
        <v>-57249.000000000029</v>
      </c>
      <c r="I5" s="32">
        <f t="shared" ref="I5:I10" si="3">(D5-E5)/E5</f>
        <v>-0.21467762095392184</v>
      </c>
    </row>
    <row r="6" spans="1:9" x14ac:dyDescent="0.25">
      <c r="A6" s="2">
        <v>3</v>
      </c>
      <c r="B6" s="11" t="s">
        <v>5</v>
      </c>
      <c r="C6" s="3">
        <v>225000</v>
      </c>
      <c r="D6" s="3">
        <v>72145.58</v>
      </c>
      <c r="E6" s="3">
        <v>37456.36</v>
      </c>
      <c r="F6" s="32">
        <f t="shared" si="0"/>
        <v>0.32064702222222224</v>
      </c>
      <c r="G6" s="30">
        <f t="shared" si="1"/>
        <v>152854.41999999998</v>
      </c>
      <c r="H6" s="3">
        <f t="shared" si="2"/>
        <v>34689.22</v>
      </c>
      <c r="I6" s="32">
        <f t="shared" si="3"/>
        <v>0.92612362760289579</v>
      </c>
    </row>
    <row r="7" spans="1:9" x14ac:dyDescent="0.25">
      <c r="A7" s="2">
        <v>4</v>
      </c>
      <c r="B7" s="11" t="s">
        <v>6</v>
      </c>
      <c r="C7" s="3">
        <v>614157</v>
      </c>
      <c r="D7" s="3">
        <v>62741</v>
      </c>
      <c r="E7" s="3">
        <v>42182</v>
      </c>
      <c r="F7" s="32">
        <f t="shared" si="0"/>
        <v>0.10215791727522441</v>
      </c>
      <c r="G7" s="30">
        <f t="shared" si="1"/>
        <v>551416</v>
      </c>
      <c r="H7" s="3">
        <f t="shared" si="2"/>
        <v>20559</v>
      </c>
      <c r="I7" s="32">
        <f t="shared" si="3"/>
        <v>0.48738798539661465</v>
      </c>
    </row>
    <row r="8" spans="1:9" x14ac:dyDescent="0.25">
      <c r="A8" s="2">
        <v>5</v>
      </c>
      <c r="B8" s="11" t="s">
        <v>7</v>
      </c>
      <c r="C8" s="3">
        <v>3207311</v>
      </c>
      <c r="D8" s="3">
        <v>451337.25</v>
      </c>
      <c r="E8" s="3">
        <v>478188.72</v>
      </c>
      <c r="F8" s="32">
        <f>D8/C8</f>
        <v>0.14072138623289104</v>
      </c>
      <c r="G8" s="30">
        <f t="shared" si="1"/>
        <v>2755973.75</v>
      </c>
      <c r="H8" s="3">
        <f t="shared" si="2"/>
        <v>-26851.469999999972</v>
      </c>
      <c r="I8" s="32">
        <f t="shared" si="3"/>
        <v>-5.6152453784355211E-2</v>
      </c>
    </row>
    <row r="9" spans="1:9" x14ac:dyDescent="0.25">
      <c r="A9" s="2">
        <v>6</v>
      </c>
      <c r="B9" s="11" t="s">
        <v>108</v>
      </c>
      <c r="C9" s="3">
        <v>0</v>
      </c>
      <c r="D9" s="3">
        <v>0</v>
      </c>
      <c r="E9" s="3">
        <v>0</v>
      </c>
      <c r="F9" s="3">
        <v>0</v>
      </c>
      <c r="G9" s="3">
        <f>C9-D9</f>
        <v>0</v>
      </c>
      <c r="H9" s="3">
        <f t="shared" si="2"/>
        <v>0</v>
      </c>
      <c r="I9" s="3">
        <f>E9-F9</f>
        <v>0</v>
      </c>
    </row>
    <row r="10" spans="1:9" x14ac:dyDescent="0.25">
      <c r="A10" s="7"/>
      <c r="B10" s="10" t="s">
        <v>8</v>
      </c>
      <c r="C10" s="8">
        <f>SUM(C4:C8)</f>
        <v>13399753</v>
      </c>
      <c r="D10" s="8">
        <f>SUM(D4:D8)</f>
        <v>3286404.53</v>
      </c>
      <c r="E10" s="8">
        <f>SUM(E4:E8)</f>
        <v>2622976.2999999998</v>
      </c>
      <c r="F10" s="34">
        <f>D10/C10</f>
        <v>0.24525859021431215</v>
      </c>
      <c r="G10" s="29">
        <f t="shared" si="1"/>
        <v>10113348.470000001</v>
      </c>
      <c r="H10" s="8">
        <f t="shared" si="2"/>
        <v>663428.23</v>
      </c>
      <c r="I10" s="35">
        <f t="shared" si="3"/>
        <v>0.25292955563494801</v>
      </c>
    </row>
  </sheetData>
  <mergeCells count="1">
    <mergeCell ref="A1:D1"/>
  </mergeCells>
  <pageMargins left="0.7" right="0.7" top="0.75" bottom="0.75" header="0.3" footer="0.3"/>
  <pageSetup paperSize="9" scale="6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0CAE7-AF67-48E8-84C0-74774BC040E0}">
  <sheetPr>
    <pageSetUpPr fitToPage="1"/>
  </sheetPr>
  <dimension ref="A1:J24"/>
  <sheetViews>
    <sheetView workbookViewId="0">
      <selection sqref="A1:J1"/>
    </sheetView>
  </sheetViews>
  <sheetFormatPr defaultRowHeight="15" x14ac:dyDescent="0.25"/>
  <cols>
    <col min="1" max="1" width="3.5703125" bestFit="1" customWidth="1"/>
    <col min="2" max="2" width="45.7109375" bestFit="1" customWidth="1"/>
    <col min="3" max="3" width="5.42578125" bestFit="1" customWidth="1"/>
    <col min="4" max="9" width="13.7109375" customWidth="1"/>
  </cols>
  <sheetData>
    <row r="1" spans="1:10" ht="18.75" x14ac:dyDescent="0.25">
      <c r="A1" s="132" t="s">
        <v>113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x14ac:dyDescent="0.25">
      <c r="A2" s="116"/>
      <c r="B2" s="113"/>
      <c r="C2" s="113"/>
      <c r="D2" s="113"/>
      <c r="E2" s="113"/>
      <c r="F2" s="113"/>
      <c r="G2" s="113"/>
      <c r="H2" s="113"/>
      <c r="I2" s="113"/>
      <c r="J2" s="113"/>
    </row>
    <row r="3" spans="1:10" ht="45" x14ac:dyDescent="0.25">
      <c r="A3" s="4" t="s">
        <v>41</v>
      </c>
      <c r="B3" s="13" t="s">
        <v>9</v>
      </c>
      <c r="C3" s="5" t="s">
        <v>46</v>
      </c>
      <c r="D3" s="22" t="s">
        <v>47</v>
      </c>
      <c r="E3" s="22" t="s">
        <v>48</v>
      </c>
      <c r="F3" s="22" t="s">
        <v>49</v>
      </c>
      <c r="G3" s="22" t="s">
        <v>50</v>
      </c>
      <c r="H3" s="22" t="s">
        <v>51</v>
      </c>
      <c r="I3" s="27" t="s">
        <v>52</v>
      </c>
      <c r="J3" s="22" t="s">
        <v>53</v>
      </c>
    </row>
    <row r="4" spans="1:10" x14ac:dyDescent="0.25">
      <c r="A4" s="2">
        <v>1</v>
      </c>
      <c r="B4" s="11" t="s">
        <v>54</v>
      </c>
      <c r="C4" s="9">
        <v>27</v>
      </c>
      <c r="D4" s="3">
        <v>300278</v>
      </c>
      <c r="E4" s="3">
        <v>30000</v>
      </c>
      <c r="F4" s="3">
        <v>0</v>
      </c>
      <c r="G4" s="3">
        <v>140000</v>
      </c>
      <c r="H4" s="3">
        <v>0</v>
      </c>
      <c r="I4" s="3">
        <f t="shared" ref="I4:I22" si="0">SUM(D4:H4)</f>
        <v>470278</v>
      </c>
      <c r="J4" s="32">
        <f t="shared" ref="J4:J22" si="1">IFERROR(I4/$I$23,"")</f>
        <v>3.5096020053503971E-2</v>
      </c>
    </row>
    <row r="5" spans="1:10" x14ac:dyDescent="0.25">
      <c r="A5" s="2">
        <v>2</v>
      </c>
      <c r="B5" s="11" t="s">
        <v>11</v>
      </c>
      <c r="C5" s="9">
        <v>24</v>
      </c>
      <c r="D5" s="3">
        <v>211725</v>
      </c>
      <c r="E5" s="3">
        <v>95000</v>
      </c>
      <c r="F5" s="3">
        <v>25000</v>
      </c>
      <c r="G5" s="3">
        <v>0</v>
      </c>
      <c r="H5" s="3">
        <v>124000</v>
      </c>
      <c r="I5" s="3">
        <f t="shared" si="0"/>
        <v>455725</v>
      </c>
      <c r="J5" s="32">
        <f t="shared" si="1"/>
        <v>3.4009955258130505E-2</v>
      </c>
    </row>
    <row r="6" spans="1:10" x14ac:dyDescent="0.25">
      <c r="A6" s="2">
        <v>3</v>
      </c>
      <c r="B6" s="11" t="s">
        <v>55</v>
      </c>
      <c r="C6" s="9">
        <v>1</v>
      </c>
      <c r="D6" s="3">
        <v>12189</v>
      </c>
      <c r="E6" s="3">
        <v>5000</v>
      </c>
      <c r="F6" s="3">
        <v>0</v>
      </c>
      <c r="G6" s="3">
        <v>0</v>
      </c>
      <c r="H6" s="3">
        <v>0</v>
      </c>
      <c r="I6" s="3">
        <f t="shared" si="0"/>
        <v>17189</v>
      </c>
      <c r="J6" s="32">
        <f t="shared" si="1"/>
        <v>1.2827848393921887E-3</v>
      </c>
    </row>
    <row r="7" spans="1:10" x14ac:dyDescent="0.25">
      <c r="A7" s="2">
        <v>4</v>
      </c>
      <c r="B7" s="11" t="s">
        <v>56</v>
      </c>
      <c r="C7" s="9">
        <v>21</v>
      </c>
      <c r="D7" s="3">
        <v>220454</v>
      </c>
      <c r="E7" s="3">
        <v>15000</v>
      </c>
      <c r="F7" s="3">
        <v>0</v>
      </c>
      <c r="G7" s="3">
        <v>0</v>
      </c>
      <c r="H7" s="3">
        <v>0</v>
      </c>
      <c r="I7" s="3">
        <f t="shared" si="0"/>
        <v>235454</v>
      </c>
      <c r="J7" s="32">
        <f t="shared" si="1"/>
        <v>1.7571517922755742E-2</v>
      </c>
    </row>
    <row r="8" spans="1:10" x14ac:dyDescent="0.25">
      <c r="A8" s="2">
        <v>5</v>
      </c>
      <c r="B8" s="11" t="s">
        <v>12</v>
      </c>
      <c r="C8" s="9">
        <v>11</v>
      </c>
      <c r="D8" s="3">
        <v>114233</v>
      </c>
      <c r="E8" s="3">
        <v>15000</v>
      </c>
      <c r="F8" s="3">
        <v>0</v>
      </c>
      <c r="H8" s="3">
        <v>150000</v>
      </c>
      <c r="I8" s="3">
        <f>SUM(D8:H8)</f>
        <v>279233</v>
      </c>
      <c r="J8" s="32">
        <f t="shared" si="1"/>
        <v>2.0838667697829952E-2</v>
      </c>
    </row>
    <row r="9" spans="1:10" x14ac:dyDescent="0.25">
      <c r="A9" s="2">
        <v>6</v>
      </c>
      <c r="B9" s="11" t="s">
        <v>13</v>
      </c>
      <c r="C9" s="9">
        <v>10</v>
      </c>
      <c r="D9" s="3">
        <v>94444</v>
      </c>
      <c r="E9" s="3">
        <v>370000</v>
      </c>
      <c r="F9" s="3">
        <v>88000</v>
      </c>
      <c r="G9" s="3">
        <v>60000</v>
      </c>
      <c r="H9" s="3">
        <v>666311</v>
      </c>
      <c r="I9" s="3">
        <f t="shared" si="0"/>
        <v>1278755</v>
      </c>
      <c r="J9" s="32">
        <f t="shared" si="1"/>
        <v>9.5431236680258213E-2</v>
      </c>
    </row>
    <row r="10" spans="1:10" x14ac:dyDescent="0.25">
      <c r="A10" s="2">
        <v>7</v>
      </c>
      <c r="B10" s="11" t="s">
        <v>57</v>
      </c>
      <c r="C10" s="9">
        <v>18</v>
      </c>
      <c r="D10" s="3">
        <v>175494</v>
      </c>
      <c r="E10" s="3">
        <v>10000</v>
      </c>
      <c r="F10" s="3">
        <v>2000</v>
      </c>
      <c r="G10" s="3">
        <v>0</v>
      </c>
      <c r="H10" s="3">
        <v>0</v>
      </c>
      <c r="I10" s="3">
        <f t="shared" si="0"/>
        <v>187494</v>
      </c>
      <c r="J10" s="32">
        <f t="shared" si="1"/>
        <v>1.3992347470882486E-2</v>
      </c>
    </row>
    <row r="11" spans="1:10" x14ac:dyDescent="0.25">
      <c r="A11" s="2">
        <v>8</v>
      </c>
      <c r="B11" s="11" t="s">
        <v>58</v>
      </c>
      <c r="C11" s="9">
        <v>1</v>
      </c>
      <c r="D11" s="3">
        <v>12190</v>
      </c>
      <c r="E11" s="3">
        <v>2000</v>
      </c>
      <c r="F11" s="3">
        <v>0</v>
      </c>
      <c r="G11" s="3">
        <v>0</v>
      </c>
      <c r="H11" s="3">
        <v>0</v>
      </c>
      <c r="I11" s="3">
        <f t="shared" si="0"/>
        <v>14190</v>
      </c>
      <c r="J11" s="32">
        <f t="shared" si="1"/>
        <v>1.0589747437881878E-3</v>
      </c>
    </row>
    <row r="12" spans="1:10" x14ac:dyDescent="0.25">
      <c r="A12" s="2">
        <v>9</v>
      </c>
      <c r="B12" s="11" t="s">
        <v>14</v>
      </c>
      <c r="C12" s="9">
        <v>4</v>
      </c>
      <c r="D12" s="3">
        <v>44906</v>
      </c>
      <c r="E12" s="3">
        <v>10000</v>
      </c>
      <c r="F12" s="3">
        <v>0</v>
      </c>
      <c r="G12" s="3">
        <v>120000</v>
      </c>
      <c r="H12" s="3">
        <v>80000</v>
      </c>
      <c r="I12" s="3">
        <f t="shared" si="0"/>
        <v>254906</v>
      </c>
      <c r="J12" s="32">
        <f t="shared" si="1"/>
        <v>1.9023186472168555E-2</v>
      </c>
    </row>
    <row r="13" spans="1:10" x14ac:dyDescent="0.25">
      <c r="A13" s="2">
        <v>10</v>
      </c>
      <c r="B13" s="11" t="s">
        <v>59</v>
      </c>
      <c r="C13" s="9">
        <v>3</v>
      </c>
      <c r="D13" s="3">
        <v>29942</v>
      </c>
      <c r="E13" s="3">
        <v>10000</v>
      </c>
      <c r="F13" s="3">
        <v>0</v>
      </c>
      <c r="G13" s="3">
        <v>50000</v>
      </c>
      <c r="H13" s="3">
        <v>105000</v>
      </c>
      <c r="I13" s="3">
        <f t="shared" si="0"/>
        <v>194942</v>
      </c>
      <c r="J13" s="32">
        <f t="shared" si="1"/>
        <v>1.4548178611949042E-2</v>
      </c>
    </row>
    <row r="14" spans="1:10" x14ac:dyDescent="0.25">
      <c r="A14" s="2">
        <v>11</v>
      </c>
      <c r="B14" s="11" t="s">
        <v>15</v>
      </c>
      <c r="C14" s="9">
        <v>13</v>
      </c>
      <c r="D14" s="3">
        <v>138559</v>
      </c>
      <c r="E14" s="3">
        <v>80000</v>
      </c>
      <c r="F14" s="3">
        <v>0</v>
      </c>
      <c r="G14" s="3">
        <v>0</v>
      </c>
      <c r="H14" s="3">
        <v>912000</v>
      </c>
      <c r="I14" s="3">
        <f t="shared" si="0"/>
        <v>1130559</v>
      </c>
      <c r="J14" s="32">
        <f t="shared" si="1"/>
        <v>8.437162983526636E-2</v>
      </c>
    </row>
    <row r="15" spans="1:10" x14ac:dyDescent="0.25">
      <c r="A15" s="2">
        <v>12</v>
      </c>
      <c r="B15" s="11" t="s">
        <v>60</v>
      </c>
      <c r="C15" s="9">
        <v>3</v>
      </c>
      <c r="D15" s="3">
        <v>34133</v>
      </c>
      <c r="E15" s="3">
        <v>3000</v>
      </c>
      <c r="F15" s="3">
        <v>0</v>
      </c>
      <c r="G15" s="3">
        <v>0</v>
      </c>
      <c r="H15" s="3">
        <v>0</v>
      </c>
      <c r="I15" s="3">
        <f t="shared" si="0"/>
        <v>37133</v>
      </c>
      <c r="J15" s="32">
        <f t="shared" si="1"/>
        <v>2.7711704835156289E-3</v>
      </c>
    </row>
    <row r="16" spans="1:10" x14ac:dyDescent="0.25">
      <c r="A16" s="2">
        <v>13</v>
      </c>
      <c r="B16" s="11" t="s">
        <v>16</v>
      </c>
      <c r="C16" s="9">
        <v>123</v>
      </c>
      <c r="D16" s="3">
        <v>1230831</v>
      </c>
      <c r="E16" s="3">
        <v>305678</v>
      </c>
      <c r="F16" s="3">
        <v>30000</v>
      </c>
      <c r="G16" s="3">
        <v>0</v>
      </c>
      <c r="H16" s="3">
        <v>150000</v>
      </c>
      <c r="I16" s="3">
        <f t="shared" si="0"/>
        <v>1716509</v>
      </c>
      <c r="J16" s="32">
        <f t="shared" si="1"/>
        <v>0.12810004781431419</v>
      </c>
    </row>
    <row r="17" spans="1:10" x14ac:dyDescent="0.25">
      <c r="A17" s="2">
        <v>14</v>
      </c>
      <c r="B17" s="11" t="s">
        <v>61</v>
      </c>
      <c r="C17" s="9">
        <v>8</v>
      </c>
      <c r="D17" s="3">
        <v>74658</v>
      </c>
      <c r="E17" s="3">
        <v>7000</v>
      </c>
      <c r="F17" s="3">
        <v>5000</v>
      </c>
      <c r="G17" s="3">
        <v>10000</v>
      </c>
      <c r="H17" s="3">
        <v>150000</v>
      </c>
      <c r="I17" s="3">
        <f t="shared" si="0"/>
        <v>246658</v>
      </c>
      <c r="J17" s="32">
        <f t="shared" si="1"/>
        <v>1.8407652738076589E-2</v>
      </c>
    </row>
    <row r="18" spans="1:10" x14ac:dyDescent="0.25">
      <c r="A18" s="2">
        <v>15</v>
      </c>
      <c r="B18" s="11" t="s">
        <v>62</v>
      </c>
      <c r="C18" s="9">
        <v>18</v>
      </c>
      <c r="D18" s="3">
        <v>156482</v>
      </c>
      <c r="E18" s="3">
        <v>90000</v>
      </c>
      <c r="F18" s="3">
        <v>25000</v>
      </c>
      <c r="G18" s="3">
        <v>110000</v>
      </c>
      <c r="H18" s="3">
        <v>300000</v>
      </c>
      <c r="I18" s="3">
        <f t="shared" si="0"/>
        <v>681482</v>
      </c>
      <c r="J18" s="32">
        <f t="shared" si="1"/>
        <v>5.0857803125177008E-2</v>
      </c>
    </row>
    <row r="19" spans="1:10" x14ac:dyDescent="0.25">
      <c r="A19" s="2">
        <v>16</v>
      </c>
      <c r="B19" s="11" t="s">
        <v>63</v>
      </c>
      <c r="C19" s="9">
        <v>7</v>
      </c>
      <c r="D19" s="3">
        <v>77617</v>
      </c>
      <c r="E19" s="3">
        <v>3000</v>
      </c>
      <c r="F19" s="3">
        <v>0</v>
      </c>
      <c r="G19" s="3">
        <v>25000</v>
      </c>
      <c r="H19" s="3">
        <v>0</v>
      </c>
      <c r="I19" s="3">
        <f t="shared" si="0"/>
        <v>105617</v>
      </c>
      <c r="J19" s="32">
        <f t="shared" si="1"/>
        <v>7.8820109594557458E-3</v>
      </c>
    </row>
    <row r="20" spans="1:10" x14ac:dyDescent="0.25">
      <c r="A20" s="2">
        <v>17</v>
      </c>
      <c r="B20" s="11" t="s">
        <v>17</v>
      </c>
      <c r="C20" s="9">
        <v>27</v>
      </c>
      <c r="D20" s="3">
        <v>188175</v>
      </c>
      <c r="E20" s="3">
        <v>50000</v>
      </c>
      <c r="F20" s="3">
        <v>15000</v>
      </c>
      <c r="G20" s="3">
        <v>0</v>
      </c>
      <c r="H20" s="3">
        <v>0</v>
      </c>
      <c r="I20" s="3">
        <f t="shared" si="0"/>
        <v>253175</v>
      </c>
      <c r="J20" s="32">
        <f t="shared" si="1"/>
        <v>1.8894004986509828E-2</v>
      </c>
    </row>
    <row r="21" spans="1:10" x14ac:dyDescent="0.25">
      <c r="A21" s="2">
        <v>18</v>
      </c>
      <c r="B21" s="11" t="s">
        <v>64</v>
      </c>
      <c r="C21" s="9">
        <v>404</v>
      </c>
      <c r="D21" s="3">
        <v>3836686</v>
      </c>
      <c r="E21" s="3">
        <v>297000</v>
      </c>
      <c r="F21" s="3">
        <v>27000</v>
      </c>
      <c r="G21" s="3">
        <v>40000</v>
      </c>
      <c r="H21" s="3">
        <v>530000</v>
      </c>
      <c r="I21" s="3">
        <f t="shared" si="0"/>
        <v>4730686</v>
      </c>
      <c r="J21" s="32">
        <f t="shared" si="1"/>
        <v>0.35304277623624852</v>
      </c>
    </row>
    <row r="22" spans="1:10" x14ac:dyDescent="0.25">
      <c r="A22" s="2">
        <v>19</v>
      </c>
      <c r="B22" s="11" t="s">
        <v>65</v>
      </c>
      <c r="C22" s="9">
        <v>100</v>
      </c>
      <c r="D22" s="3">
        <v>930309</v>
      </c>
      <c r="E22" s="3">
        <v>72302</v>
      </c>
      <c r="F22" s="3">
        <v>8000</v>
      </c>
      <c r="G22" s="3">
        <v>59157</v>
      </c>
      <c r="H22" s="3">
        <v>40000</v>
      </c>
      <c r="I22" s="3">
        <f t="shared" si="0"/>
        <v>1109768</v>
      </c>
      <c r="J22" s="32">
        <f t="shared" si="1"/>
        <v>8.2820034070777274E-2</v>
      </c>
    </row>
    <row r="23" spans="1:10" x14ac:dyDescent="0.25">
      <c r="A23" s="7"/>
      <c r="B23" s="28" t="s">
        <v>8</v>
      </c>
      <c r="C23" s="14">
        <f t="shared" ref="C23:I23" si="2">SUM(C4:C22)</f>
        <v>823</v>
      </c>
      <c r="D23" s="8">
        <f t="shared" si="2"/>
        <v>7883305</v>
      </c>
      <c r="E23" s="8">
        <f t="shared" si="2"/>
        <v>1469980</v>
      </c>
      <c r="F23" s="8">
        <f t="shared" si="2"/>
        <v>225000</v>
      </c>
      <c r="G23" s="8">
        <f t="shared" si="2"/>
        <v>614157</v>
      </c>
      <c r="H23" s="8">
        <f t="shared" si="2"/>
        <v>3207311</v>
      </c>
      <c r="I23" s="8">
        <f t="shared" si="2"/>
        <v>13399753</v>
      </c>
      <c r="J23" s="34">
        <v>1</v>
      </c>
    </row>
    <row r="24" spans="1:10" x14ac:dyDescent="0.25">
      <c r="B24" s="135" t="s">
        <v>71</v>
      </c>
      <c r="C24" s="136"/>
      <c r="D24" s="32">
        <f>IFERROR(D23/$I$23,"")</f>
        <v>0.58831718763771246</v>
      </c>
      <c r="E24" s="32">
        <f t="shared" ref="E24:I24" si="3">IFERROR(E23/$I$23,"")</f>
        <v>0.10970202211936295</v>
      </c>
      <c r="F24" s="32">
        <f t="shared" si="3"/>
        <v>1.6791354288396211E-2</v>
      </c>
      <c r="G24" s="32">
        <f t="shared" si="3"/>
        <v>4.5833456780882451E-2</v>
      </c>
      <c r="H24" s="32">
        <f t="shared" si="3"/>
        <v>0.23935597917364596</v>
      </c>
      <c r="I24" s="32">
        <f t="shared" si="3"/>
        <v>1</v>
      </c>
      <c r="J24" s="6"/>
    </row>
  </sheetData>
  <mergeCells count="2">
    <mergeCell ref="A1:J1"/>
    <mergeCell ref="B24:C24"/>
  </mergeCells>
  <pageMargins left="0.7" right="0.7" top="0.75" bottom="0.75" header="0.3" footer="0.3"/>
  <pageSetup paperSize="9" scale="5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4"/>
  <sheetViews>
    <sheetView showGridLines="0" workbookViewId="0">
      <selection activeCell="F12" sqref="F12"/>
    </sheetView>
  </sheetViews>
  <sheetFormatPr defaultRowHeight="15" x14ac:dyDescent="0.25"/>
  <cols>
    <col min="1" max="1" width="3.7109375" bestFit="1" customWidth="1"/>
    <col min="2" max="2" width="44.42578125" bestFit="1" customWidth="1"/>
    <col min="3" max="3" width="5.42578125" bestFit="1" customWidth="1"/>
    <col min="4" max="12" width="13.7109375" customWidth="1"/>
  </cols>
  <sheetData>
    <row r="1" spans="1:12" ht="24" customHeight="1" x14ac:dyDescent="0.25">
      <c r="A1" s="129" t="s">
        <v>45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2" x14ac:dyDescent="0.25">
      <c r="A2" s="1"/>
    </row>
    <row r="3" spans="1:12" ht="60" customHeight="1" x14ac:dyDescent="0.25">
      <c r="A3" s="4" t="s">
        <v>41</v>
      </c>
      <c r="B3" s="13" t="s">
        <v>9</v>
      </c>
      <c r="C3" s="5" t="s">
        <v>46</v>
      </c>
      <c r="D3" s="22" t="s">
        <v>47</v>
      </c>
      <c r="E3" s="22" t="s">
        <v>48</v>
      </c>
      <c r="F3" s="22" t="s">
        <v>49</v>
      </c>
      <c r="G3" s="22" t="s">
        <v>50</v>
      </c>
      <c r="H3" s="22" t="s">
        <v>51</v>
      </c>
      <c r="I3" s="27" t="s">
        <v>112</v>
      </c>
      <c r="J3" s="22" t="s">
        <v>53</v>
      </c>
      <c r="K3" s="27" t="s">
        <v>111</v>
      </c>
      <c r="L3" s="27" t="s">
        <v>144</v>
      </c>
    </row>
    <row r="4" spans="1:12" x14ac:dyDescent="0.25">
      <c r="A4" s="2">
        <v>1</v>
      </c>
      <c r="B4" s="11" t="s">
        <v>54</v>
      </c>
      <c r="C4" s="9">
        <v>27</v>
      </c>
      <c r="D4" s="3">
        <v>94277.59</v>
      </c>
      <c r="E4" s="3">
        <v>8205.2000000000007</v>
      </c>
      <c r="F4" s="3">
        <v>0</v>
      </c>
      <c r="G4" s="3">
        <v>7000</v>
      </c>
      <c r="H4" s="3">
        <v>0</v>
      </c>
      <c r="I4" s="3">
        <f t="shared" ref="I4:I22" si="0">SUM(D4:H4)</f>
        <v>109482.79</v>
      </c>
      <c r="J4" s="32">
        <f t="shared" ref="J4:J22" si="1">IFERROR(I4/$I$23,"")</f>
        <v>3.3313850744965956E-2</v>
      </c>
      <c r="K4" s="3">
        <v>86289.86</v>
      </c>
      <c r="L4" s="3">
        <f>I4-K4</f>
        <v>23192.929999999993</v>
      </c>
    </row>
    <row r="5" spans="1:12" x14ac:dyDescent="0.25">
      <c r="A5" s="2">
        <v>2</v>
      </c>
      <c r="B5" s="11" t="s">
        <v>11</v>
      </c>
      <c r="C5" s="9">
        <v>24</v>
      </c>
      <c r="D5" s="3">
        <v>64223.63</v>
      </c>
      <c r="E5" s="3">
        <v>13789.82</v>
      </c>
      <c r="F5" s="3">
        <v>11826.93</v>
      </c>
      <c r="G5" s="3">
        <v>0</v>
      </c>
      <c r="H5" s="3">
        <v>117806.5</v>
      </c>
      <c r="I5" s="3">
        <f t="shared" si="0"/>
        <v>207646.88</v>
      </c>
      <c r="J5" s="32">
        <f t="shared" si="1"/>
        <v>6.318360326748941E-2</v>
      </c>
      <c r="K5" s="3">
        <v>60278.3</v>
      </c>
      <c r="L5" s="3">
        <f t="shared" ref="L5:L22" si="2">I5-K5</f>
        <v>147368.58000000002</v>
      </c>
    </row>
    <row r="6" spans="1:12" x14ac:dyDescent="0.25">
      <c r="A6" s="2">
        <v>3</v>
      </c>
      <c r="B6" s="11" t="s">
        <v>55</v>
      </c>
      <c r="C6" s="9">
        <v>1</v>
      </c>
      <c r="D6" s="3">
        <v>4139.4399999999996</v>
      </c>
      <c r="E6" s="3">
        <v>0</v>
      </c>
      <c r="F6" s="3">
        <v>0</v>
      </c>
      <c r="G6" s="3">
        <v>0</v>
      </c>
      <c r="H6" s="3">
        <v>0</v>
      </c>
      <c r="I6" s="3">
        <f t="shared" si="0"/>
        <v>4139.4399999999996</v>
      </c>
      <c r="J6" s="32">
        <f t="shared" si="1"/>
        <v>1.2595649629292592E-3</v>
      </c>
      <c r="K6" s="3">
        <v>2882.31</v>
      </c>
      <c r="L6" s="3">
        <f t="shared" si="2"/>
        <v>1257.1299999999997</v>
      </c>
    </row>
    <row r="7" spans="1:12" x14ac:dyDescent="0.25">
      <c r="A7" s="2">
        <v>4</v>
      </c>
      <c r="B7" s="11" t="s">
        <v>56</v>
      </c>
      <c r="C7" s="9">
        <v>21</v>
      </c>
      <c r="D7" s="3">
        <v>51841.94</v>
      </c>
      <c r="E7" s="3">
        <v>899.8</v>
      </c>
      <c r="F7" s="3">
        <v>0</v>
      </c>
      <c r="G7" s="3">
        <v>0</v>
      </c>
      <c r="H7" s="3">
        <v>0</v>
      </c>
      <c r="I7" s="3">
        <f t="shared" si="0"/>
        <v>52741.740000000005</v>
      </c>
      <c r="J7" s="32">
        <f t="shared" si="1"/>
        <v>1.6048462542741202E-2</v>
      </c>
      <c r="K7" s="3">
        <v>58430.17</v>
      </c>
      <c r="L7" s="3">
        <f t="shared" si="2"/>
        <v>-5688.429999999993</v>
      </c>
    </row>
    <row r="8" spans="1:12" x14ac:dyDescent="0.25">
      <c r="A8" s="2">
        <v>5</v>
      </c>
      <c r="B8" s="11" t="s">
        <v>12</v>
      </c>
      <c r="C8" s="9">
        <v>11</v>
      </c>
      <c r="D8" s="3">
        <v>29185.66</v>
      </c>
      <c r="E8" s="3">
        <v>754.5</v>
      </c>
      <c r="F8" s="3">
        <v>0</v>
      </c>
      <c r="G8" s="3">
        <v>0</v>
      </c>
      <c r="H8" s="3">
        <v>0</v>
      </c>
      <c r="I8" s="3">
        <f t="shared" si="0"/>
        <v>29940.16</v>
      </c>
      <c r="J8" s="32">
        <f t="shared" si="1"/>
        <v>9.1103087665230318E-3</v>
      </c>
      <c r="K8" s="3">
        <v>24361.05</v>
      </c>
      <c r="L8" s="3">
        <f t="shared" si="2"/>
        <v>5579.1100000000006</v>
      </c>
    </row>
    <row r="9" spans="1:12" x14ac:dyDescent="0.25">
      <c r="A9" s="2">
        <v>6</v>
      </c>
      <c r="B9" s="11" t="s">
        <v>13</v>
      </c>
      <c r="C9" s="9">
        <v>10</v>
      </c>
      <c r="D9" s="3">
        <v>24861.89</v>
      </c>
      <c r="E9" s="3">
        <v>95998.84</v>
      </c>
      <c r="F9" s="3">
        <v>29314.82</v>
      </c>
      <c r="G9" s="3">
        <v>1800</v>
      </c>
      <c r="H9" s="3">
        <v>38987.65</v>
      </c>
      <c r="I9" s="3">
        <f t="shared" si="0"/>
        <v>190963.19999999998</v>
      </c>
      <c r="J9" s="32">
        <f t="shared" si="1"/>
        <v>5.81070279866003E-2</v>
      </c>
      <c r="K9" s="3">
        <v>304695.63</v>
      </c>
      <c r="L9" s="3">
        <f t="shared" si="2"/>
        <v>-113732.43000000002</v>
      </c>
    </row>
    <row r="10" spans="1:12" x14ac:dyDescent="0.25">
      <c r="A10" s="2">
        <v>7</v>
      </c>
      <c r="B10" s="11" t="s">
        <v>57</v>
      </c>
      <c r="C10" s="9">
        <v>18</v>
      </c>
      <c r="D10" s="3">
        <v>45521.23</v>
      </c>
      <c r="E10" s="3">
        <v>187.47</v>
      </c>
      <c r="F10" s="3">
        <v>333</v>
      </c>
      <c r="G10" s="3">
        <v>0</v>
      </c>
      <c r="H10" s="3">
        <v>0</v>
      </c>
      <c r="I10" s="3">
        <f t="shared" si="0"/>
        <v>46041.700000000004</v>
      </c>
      <c r="J10" s="32">
        <f t="shared" si="1"/>
        <v>1.4009748215628223E-2</v>
      </c>
      <c r="K10" s="3">
        <v>42599.03</v>
      </c>
      <c r="L10" s="3">
        <f t="shared" si="2"/>
        <v>3442.6700000000055</v>
      </c>
    </row>
    <row r="11" spans="1:12" x14ac:dyDescent="0.25">
      <c r="A11" s="2">
        <v>8</v>
      </c>
      <c r="B11" s="11" t="s">
        <v>58</v>
      </c>
      <c r="C11" s="9">
        <v>1</v>
      </c>
      <c r="D11" s="3">
        <v>1979.8</v>
      </c>
      <c r="E11" s="3">
        <v>0</v>
      </c>
      <c r="F11" s="3">
        <v>0</v>
      </c>
      <c r="G11" s="3">
        <v>0</v>
      </c>
      <c r="H11" s="3">
        <v>0</v>
      </c>
      <c r="I11" s="3">
        <f t="shared" si="0"/>
        <v>1979.8</v>
      </c>
      <c r="J11" s="32">
        <f t="shared" si="1"/>
        <v>6.0242127283095001E-4</v>
      </c>
      <c r="K11" s="3">
        <v>2412.17</v>
      </c>
      <c r="L11" s="3">
        <f t="shared" si="2"/>
        <v>-432.37000000000012</v>
      </c>
    </row>
    <row r="12" spans="1:12" x14ac:dyDescent="0.25">
      <c r="A12" s="2">
        <v>9</v>
      </c>
      <c r="B12" s="11" t="s">
        <v>14</v>
      </c>
      <c r="C12" s="9">
        <v>4</v>
      </c>
      <c r="D12" s="3">
        <v>14841.24</v>
      </c>
      <c r="E12" s="3">
        <v>0</v>
      </c>
      <c r="F12" s="3">
        <v>0</v>
      </c>
      <c r="G12" s="3">
        <v>0</v>
      </c>
      <c r="H12" s="3">
        <v>0</v>
      </c>
      <c r="I12" s="3">
        <f t="shared" si="0"/>
        <v>14841.24</v>
      </c>
      <c r="J12" s="32">
        <f t="shared" si="1"/>
        <v>4.5159504450902159E-3</v>
      </c>
      <c r="K12" s="3">
        <v>10160.01</v>
      </c>
      <c r="L12" s="3">
        <f t="shared" si="2"/>
        <v>4681.2299999999996</v>
      </c>
    </row>
    <row r="13" spans="1:12" x14ac:dyDescent="0.25">
      <c r="A13" s="2">
        <v>10</v>
      </c>
      <c r="B13" s="11" t="s">
        <v>59</v>
      </c>
      <c r="C13" s="9">
        <v>3</v>
      </c>
      <c r="D13" s="3">
        <v>9643.7000000000007</v>
      </c>
      <c r="E13" s="3">
        <v>0</v>
      </c>
      <c r="F13" s="3">
        <v>0</v>
      </c>
      <c r="G13" s="3">
        <v>0</v>
      </c>
      <c r="H13" s="3">
        <v>0</v>
      </c>
      <c r="I13" s="3">
        <f t="shared" si="0"/>
        <v>9643.7000000000007</v>
      </c>
      <c r="J13" s="32">
        <f t="shared" si="1"/>
        <v>2.9344226835032999E-3</v>
      </c>
      <c r="K13" s="3">
        <v>6786.63</v>
      </c>
      <c r="L13" s="3">
        <f t="shared" si="2"/>
        <v>2857.0700000000006</v>
      </c>
    </row>
    <row r="14" spans="1:12" x14ac:dyDescent="0.25">
      <c r="A14" s="2">
        <v>11</v>
      </c>
      <c r="B14" s="11" t="s">
        <v>15</v>
      </c>
      <c r="C14" s="9">
        <v>13</v>
      </c>
      <c r="D14" s="3">
        <v>41598.14</v>
      </c>
      <c r="E14" s="3">
        <v>1595.12</v>
      </c>
      <c r="F14" s="3">
        <v>0</v>
      </c>
      <c r="G14" s="3">
        <v>0</v>
      </c>
      <c r="H14" s="3">
        <v>150000</v>
      </c>
      <c r="I14" s="3">
        <f t="shared" si="0"/>
        <v>193193.26</v>
      </c>
      <c r="J14" s="32">
        <f t="shared" si="1"/>
        <v>5.8785599349207331E-2</v>
      </c>
      <c r="K14" s="3">
        <v>123010.14</v>
      </c>
      <c r="L14" s="3">
        <f t="shared" si="2"/>
        <v>70183.12000000001</v>
      </c>
    </row>
    <row r="15" spans="1:12" x14ac:dyDescent="0.25">
      <c r="A15" s="2">
        <v>12</v>
      </c>
      <c r="B15" s="11" t="s">
        <v>60</v>
      </c>
      <c r="C15" s="9">
        <v>3</v>
      </c>
      <c r="D15" s="3">
        <v>10563.24</v>
      </c>
      <c r="E15" s="3">
        <v>0</v>
      </c>
      <c r="F15" s="3">
        <v>0</v>
      </c>
      <c r="G15" s="3">
        <v>0</v>
      </c>
      <c r="H15" s="3">
        <v>0</v>
      </c>
      <c r="I15" s="3">
        <f t="shared" si="0"/>
        <v>10563.24</v>
      </c>
      <c r="J15" s="32">
        <f t="shared" si="1"/>
        <v>3.2142239044442894E-3</v>
      </c>
      <c r="K15" s="3">
        <v>8050.23</v>
      </c>
      <c r="L15" s="3">
        <f t="shared" si="2"/>
        <v>2513.0100000000002</v>
      </c>
    </row>
    <row r="16" spans="1:12" x14ac:dyDescent="0.25">
      <c r="A16" s="2">
        <v>13</v>
      </c>
      <c r="B16" s="11" t="s">
        <v>16</v>
      </c>
      <c r="C16" s="9">
        <v>123</v>
      </c>
      <c r="D16" s="3">
        <v>401233.23</v>
      </c>
      <c r="E16" s="3">
        <v>41924.01</v>
      </c>
      <c r="F16" s="3">
        <v>6551.53</v>
      </c>
      <c r="G16" s="3">
        <v>0</v>
      </c>
      <c r="H16" s="3">
        <v>0</v>
      </c>
      <c r="I16" s="3">
        <f t="shared" si="0"/>
        <v>449708.77</v>
      </c>
      <c r="J16" s="32">
        <f t="shared" si="1"/>
        <v>0.13683914012861953</v>
      </c>
      <c r="K16" s="3">
        <v>316128.02</v>
      </c>
      <c r="L16" s="3">
        <f t="shared" si="2"/>
        <v>133580.75</v>
      </c>
    </row>
    <row r="17" spans="1:12" x14ac:dyDescent="0.25">
      <c r="A17" s="2">
        <v>14</v>
      </c>
      <c r="B17" s="11" t="s">
        <v>61</v>
      </c>
      <c r="C17" s="9">
        <v>8</v>
      </c>
      <c r="D17" s="3">
        <v>24696.9</v>
      </c>
      <c r="E17" s="3">
        <v>388.36</v>
      </c>
      <c r="F17" s="3">
        <v>290.94</v>
      </c>
      <c r="G17" s="3">
        <v>3000</v>
      </c>
      <c r="H17" s="3">
        <v>69955</v>
      </c>
      <c r="I17" s="3">
        <f t="shared" si="0"/>
        <v>98331.199999999997</v>
      </c>
      <c r="J17" s="32">
        <f t="shared" si="1"/>
        <v>2.9920601405694875E-2</v>
      </c>
      <c r="K17" s="3">
        <v>16512.47</v>
      </c>
      <c r="L17" s="3">
        <f t="shared" si="2"/>
        <v>81818.73</v>
      </c>
    </row>
    <row r="18" spans="1:12" x14ac:dyDescent="0.25">
      <c r="A18" s="2">
        <v>15</v>
      </c>
      <c r="B18" s="11" t="s">
        <v>62</v>
      </c>
      <c r="C18" s="9">
        <v>18</v>
      </c>
      <c r="D18" s="3">
        <v>41390.300000000003</v>
      </c>
      <c r="E18" s="3">
        <v>14290.29</v>
      </c>
      <c r="F18" s="3">
        <v>3294.75</v>
      </c>
      <c r="G18" s="3">
        <v>20700</v>
      </c>
      <c r="H18" s="3">
        <v>0</v>
      </c>
      <c r="I18" s="3">
        <f t="shared" si="0"/>
        <v>79675.34</v>
      </c>
      <c r="J18" s="32">
        <f t="shared" si="1"/>
        <v>2.4243923495322107E-2</v>
      </c>
      <c r="K18" s="3">
        <v>50530.78</v>
      </c>
      <c r="L18" s="3">
        <f t="shared" si="2"/>
        <v>29144.559999999998</v>
      </c>
    </row>
    <row r="19" spans="1:12" x14ac:dyDescent="0.25">
      <c r="A19" s="2">
        <v>16</v>
      </c>
      <c r="B19" s="11" t="s">
        <v>63</v>
      </c>
      <c r="C19" s="9">
        <v>7</v>
      </c>
      <c r="D19" s="3">
        <v>19906.75</v>
      </c>
      <c r="E19" s="3">
        <v>0</v>
      </c>
      <c r="F19" s="3">
        <v>0</v>
      </c>
      <c r="G19" s="3">
        <v>1292</v>
      </c>
      <c r="H19" s="3">
        <v>0</v>
      </c>
      <c r="I19" s="3">
        <f t="shared" si="0"/>
        <v>21198.75</v>
      </c>
      <c r="J19" s="32">
        <f t="shared" si="1"/>
        <v>6.4504384066194067E-3</v>
      </c>
      <c r="K19" s="3">
        <v>19959.400000000001</v>
      </c>
      <c r="L19" s="3">
        <f t="shared" si="2"/>
        <v>1239.3499999999985</v>
      </c>
    </row>
    <row r="20" spans="1:12" x14ac:dyDescent="0.25">
      <c r="A20" s="2">
        <v>17</v>
      </c>
      <c r="B20" s="11" t="s">
        <v>17</v>
      </c>
      <c r="C20" s="9">
        <v>27</v>
      </c>
      <c r="D20" s="3">
        <v>64041.45</v>
      </c>
      <c r="E20" s="3">
        <v>4920.0200000000004</v>
      </c>
      <c r="F20" s="3">
        <v>1168.99</v>
      </c>
      <c r="G20" s="3">
        <v>0</v>
      </c>
      <c r="H20" s="3">
        <v>0</v>
      </c>
      <c r="I20" s="3">
        <f t="shared" si="0"/>
        <v>70130.460000000006</v>
      </c>
      <c r="J20" s="32">
        <f t="shared" si="1"/>
        <v>2.1339570147196701E-2</v>
      </c>
      <c r="K20" s="3">
        <v>40825.79</v>
      </c>
      <c r="L20" s="3">
        <f t="shared" si="2"/>
        <v>29304.670000000006</v>
      </c>
    </row>
    <row r="21" spans="1:12" x14ac:dyDescent="0.25">
      <c r="A21" s="2">
        <v>18</v>
      </c>
      <c r="B21" s="11" t="s">
        <v>64</v>
      </c>
      <c r="C21" s="9">
        <v>404</v>
      </c>
      <c r="D21" s="3">
        <v>1238102.8899999999</v>
      </c>
      <c r="E21" s="3">
        <v>11308.79</v>
      </c>
      <c r="F21" s="3">
        <v>15590.72</v>
      </c>
      <c r="G21" s="3">
        <v>5878</v>
      </c>
      <c r="H21" s="3">
        <v>59588.1</v>
      </c>
      <c r="I21" s="3">
        <f t="shared" si="0"/>
        <v>1330468.5</v>
      </c>
      <c r="J21" s="32">
        <f t="shared" si="1"/>
        <v>0.40484014912187333</v>
      </c>
      <c r="K21" s="3">
        <v>998058.63</v>
      </c>
      <c r="L21" s="3">
        <f t="shared" si="2"/>
        <v>332409.87</v>
      </c>
    </row>
    <row r="22" spans="1:12" x14ac:dyDescent="0.25">
      <c r="A22" s="2">
        <v>19</v>
      </c>
      <c r="B22" s="11" t="s">
        <v>65</v>
      </c>
      <c r="C22" s="9">
        <v>100</v>
      </c>
      <c r="D22" s="3">
        <v>308706.40000000002</v>
      </c>
      <c r="E22" s="3">
        <v>15163.06</v>
      </c>
      <c r="F22" s="3">
        <v>3773.9</v>
      </c>
      <c r="G22" s="3">
        <v>23071</v>
      </c>
      <c r="H22" s="3">
        <v>15000</v>
      </c>
      <c r="I22" s="3">
        <f t="shared" si="0"/>
        <v>365714.36000000004</v>
      </c>
      <c r="J22" s="32">
        <f t="shared" si="1"/>
        <v>0.11128099315272064</v>
      </c>
      <c r="K22" s="3">
        <v>451005.68</v>
      </c>
      <c r="L22" s="3">
        <f t="shared" si="2"/>
        <v>-85291.319999999949</v>
      </c>
    </row>
    <row r="23" spans="1:12" x14ac:dyDescent="0.25">
      <c r="A23" s="7"/>
      <c r="B23" s="28" t="s">
        <v>8</v>
      </c>
      <c r="C23" s="14">
        <f t="shared" ref="C23:K23" si="3">SUM(C4:C22)</f>
        <v>823</v>
      </c>
      <c r="D23" s="8">
        <f t="shared" si="3"/>
        <v>2490755.42</v>
      </c>
      <c r="E23" s="8">
        <f t="shared" si="3"/>
        <v>209425.28</v>
      </c>
      <c r="F23" s="8">
        <f t="shared" si="3"/>
        <v>72145.579999999987</v>
      </c>
      <c r="G23" s="8">
        <f t="shared" si="3"/>
        <v>62741</v>
      </c>
      <c r="H23" s="8">
        <f t="shared" si="3"/>
        <v>451337.25</v>
      </c>
      <c r="I23" s="8">
        <f t="shared" si="3"/>
        <v>3286404.53</v>
      </c>
      <c r="J23" s="34">
        <v>1</v>
      </c>
      <c r="K23" s="8">
        <f t="shared" si="3"/>
        <v>2622976.3000000003</v>
      </c>
      <c r="L23" s="78">
        <f>I23-K23</f>
        <v>663428.22999999952</v>
      </c>
    </row>
    <row r="24" spans="1:12" x14ac:dyDescent="0.25">
      <c r="B24" s="11" t="s">
        <v>71</v>
      </c>
      <c r="C24" s="9"/>
      <c r="D24" s="32">
        <f>IFERROR(D23/$I$23,"")</f>
        <v>0.75789678271895522</v>
      </c>
      <c r="E24" s="32">
        <f t="shared" ref="E24:I24" si="4">IFERROR(E23/$I$23,"")</f>
        <v>6.3724741762086118E-2</v>
      </c>
      <c r="F24" s="32">
        <f t="shared" si="4"/>
        <v>2.1952738727511429E-2</v>
      </c>
      <c r="G24" s="32">
        <f t="shared" si="4"/>
        <v>1.9091076411095382E-2</v>
      </c>
      <c r="H24" s="32">
        <f t="shared" si="4"/>
        <v>0.13733466038035191</v>
      </c>
      <c r="I24" s="32">
        <f t="shared" si="4"/>
        <v>1</v>
      </c>
      <c r="J24" s="6"/>
      <c r="K24" s="32"/>
      <c r="L24" s="6"/>
    </row>
  </sheetData>
  <mergeCells count="1">
    <mergeCell ref="A1:J1"/>
  </mergeCells>
  <pageMargins left="0.7" right="0.7" top="0.75" bottom="0.75" header="0.3" footer="0.3"/>
  <pageSetup paperSize="9" scale="4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4"/>
  <sheetViews>
    <sheetView showGridLines="0" workbookViewId="0">
      <selection activeCell="A3" sqref="A3"/>
    </sheetView>
  </sheetViews>
  <sheetFormatPr defaultRowHeight="15" x14ac:dyDescent="0.25"/>
  <cols>
    <col min="1" max="1" width="63.7109375" bestFit="1" customWidth="1"/>
    <col min="2" max="14" width="11.5703125" customWidth="1"/>
    <col min="15" max="18" width="13.7109375" customWidth="1"/>
  </cols>
  <sheetData>
    <row r="1" spans="1:18" ht="24" customHeight="1" x14ac:dyDescent="0.25">
      <c r="A1" s="129" t="s">
        <v>66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18" x14ac:dyDescent="0.25">
      <c r="A2" s="12"/>
    </row>
    <row r="3" spans="1:18" ht="114.95" customHeight="1" thickBot="1" x14ac:dyDescent="0.3">
      <c r="A3" s="26" t="s">
        <v>67</v>
      </c>
      <c r="B3" s="24" t="s">
        <v>54</v>
      </c>
      <c r="C3" s="24" t="s">
        <v>11</v>
      </c>
      <c r="D3" s="24" t="s">
        <v>56</v>
      </c>
      <c r="E3" s="24" t="s">
        <v>12</v>
      </c>
      <c r="F3" s="24" t="s">
        <v>13</v>
      </c>
      <c r="G3" s="24" t="s">
        <v>57</v>
      </c>
      <c r="H3" s="24" t="s">
        <v>15</v>
      </c>
      <c r="I3" s="24" t="s">
        <v>16</v>
      </c>
      <c r="J3" s="24" t="s">
        <v>61</v>
      </c>
      <c r="K3" s="24" t="s">
        <v>62</v>
      </c>
      <c r="L3" s="24" t="s">
        <v>17</v>
      </c>
      <c r="M3" s="24" t="s">
        <v>64</v>
      </c>
      <c r="N3" s="24" t="s">
        <v>65</v>
      </c>
      <c r="O3" s="27" t="s">
        <v>112</v>
      </c>
      <c r="P3" s="5" t="s">
        <v>53</v>
      </c>
      <c r="Q3" s="27" t="s">
        <v>107</v>
      </c>
      <c r="R3" s="27" t="s">
        <v>144</v>
      </c>
    </row>
    <row r="4" spans="1:18" ht="15.75" thickBot="1" x14ac:dyDescent="0.3">
      <c r="A4" s="15" t="s">
        <v>72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220.16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f t="shared" ref="O4:O32" si="0">SUM(B4:N4)</f>
        <v>220.16</v>
      </c>
      <c r="P4" s="32">
        <f t="shared" ref="P4:P11" si="1">IFERROR(O4/$O$33,"")</f>
        <v>1.0512579952143314E-3</v>
      </c>
      <c r="Q4" s="30">
        <v>20.16</v>
      </c>
      <c r="R4" s="3">
        <f>O4-Q4</f>
        <v>200</v>
      </c>
    </row>
    <row r="5" spans="1:18" ht="15.75" thickBot="1" x14ac:dyDescent="0.3">
      <c r="A5" s="16" t="s">
        <v>73</v>
      </c>
      <c r="B5" s="3">
        <v>0</v>
      </c>
      <c r="C5" s="3">
        <v>1127.02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f t="shared" si="0"/>
        <v>1127.02</v>
      </c>
      <c r="P5" s="32">
        <f t="shared" si="1"/>
        <v>5.3814897609304859E-3</v>
      </c>
      <c r="Q5" s="30">
        <v>781.94</v>
      </c>
      <c r="R5" s="3">
        <f t="shared" ref="R5:R32" si="2">O5-Q5</f>
        <v>345.07999999999993</v>
      </c>
    </row>
    <row r="6" spans="1:18" ht="15.75" thickBot="1" x14ac:dyDescent="0.3">
      <c r="A6" s="16" t="s">
        <v>74</v>
      </c>
      <c r="B6" s="3">
        <v>0</v>
      </c>
      <c r="C6" s="3">
        <v>31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f t="shared" si="0"/>
        <v>31</v>
      </c>
      <c r="P6" s="32">
        <f t="shared" si="1"/>
        <v>1.4802415448602956E-4</v>
      </c>
      <c r="Q6" s="30">
        <v>16.899999999999999</v>
      </c>
      <c r="R6" s="3">
        <f t="shared" si="2"/>
        <v>14.100000000000001</v>
      </c>
    </row>
    <row r="7" spans="1:18" ht="15.75" thickBot="1" x14ac:dyDescent="0.3">
      <c r="A7" s="16" t="s">
        <v>98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2888.2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f t="shared" si="0"/>
        <v>2888.2</v>
      </c>
      <c r="P7" s="32">
        <f t="shared" si="1"/>
        <v>1.37910762253726E-2</v>
      </c>
      <c r="Q7" s="30">
        <v>90</v>
      </c>
      <c r="R7" s="3">
        <f t="shared" si="2"/>
        <v>2798.2</v>
      </c>
    </row>
    <row r="8" spans="1:18" ht="15.75" thickBot="1" x14ac:dyDescent="0.3">
      <c r="A8" s="16" t="s">
        <v>75</v>
      </c>
      <c r="B8" s="3">
        <v>2318.8000000000002</v>
      </c>
      <c r="C8" s="3">
        <v>0</v>
      </c>
      <c r="D8" s="3">
        <v>643.5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600</v>
      </c>
      <c r="L8" s="3">
        <v>0</v>
      </c>
      <c r="M8" s="3">
        <v>0</v>
      </c>
      <c r="N8" s="3">
        <v>0</v>
      </c>
      <c r="O8" s="3">
        <f t="shared" si="0"/>
        <v>3562.3</v>
      </c>
      <c r="P8" s="32">
        <f t="shared" si="1"/>
        <v>1.7009885339534941E-2</v>
      </c>
      <c r="Q8" s="30">
        <v>4242</v>
      </c>
      <c r="R8" s="3">
        <f t="shared" si="2"/>
        <v>-679.69999999999982</v>
      </c>
    </row>
    <row r="9" spans="1:18" ht="15.75" thickBot="1" x14ac:dyDescent="0.3">
      <c r="A9" s="16" t="s">
        <v>76</v>
      </c>
      <c r="B9" s="3">
        <v>0</v>
      </c>
      <c r="C9" s="3">
        <v>0</v>
      </c>
      <c r="D9" s="3">
        <v>0</v>
      </c>
      <c r="E9" s="3">
        <v>625</v>
      </c>
      <c r="F9" s="3">
        <v>0</v>
      </c>
      <c r="G9" s="3">
        <v>0</v>
      </c>
      <c r="H9" s="3">
        <v>1250</v>
      </c>
      <c r="I9" s="3">
        <v>2600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f t="shared" si="0"/>
        <v>4475</v>
      </c>
      <c r="P9" s="32">
        <f t="shared" si="1"/>
        <v>2.1368002945967173E-2</v>
      </c>
      <c r="Q9" s="30">
        <v>3250</v>
      </c>
      <c r="R9" s="3">
        <f t="shared" si="2"/>
        <v>1225</v>
      </c>
    </row>
    <row r="10" spans="1:18" ht="15.75" thickBot="1" x14ac:dyDescent="0.3">
      <c r="A10" s="16" t="s">
        <v>97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1399</v>
      </c>
      <c r="L10" s="3">
        <v>0</v>
      </c>
      <c r="M10" s="3">
        <v>898.65</v>
      </c>
      <c r="N10" s="3">
        <v>0</v>
      </c>
      <c r="O10" s="3">
        <f t="shared" si="0"/>
        <v>2297.65</v>
      </c>
      <c r="P10" s="32">
        <f t="shared" si="1"/>
        <v>1.0971216082413738E-2</v>
      </c>
      <c r="Q10" s="30"/>
      <c r="R10" s="3">
        <f t="shared" si="2"/>
        <v>2297.65</v>
      </c>
    </row>
    <row r="11" spans="1:18" ht="15.75" thickBot="1" x14ac:dyDescent="0.3">
      <c r="A11" s="16" t="s">
        <v>77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825</v>
      </c>
      <c r="N11" s="3">
        <v>6480</v>
      </c>
      <c r="O11" s="3">
        <f t="shared" si="0"/>
        <v>7305</v>
      </c>
      <c r="P11" s="32">
        <f t="shared" si="1"/>
        <v>3.4881175758724063E-2</v>
      </c>
      <c r="Q11" s="30">
        <v>7635</v>
      </c>
      <c r="R11" s="3">
        <f t="shared" si="2"/>
        <v>-330</v>
      </c>
    </row>
    <row r="12" spans="1:18" ht="15.75" thickBot="1" x14ac:dyDescent="0.3">
      <c r="A12" s="16" t="s">
        <v>109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2"/>
      <c r="Q12" s="30">
        <v>1666.51</v>
      </c>
      <c r="R12" s="3">
        <f t="shared" si="2"/>
        <v>-1666.51</v>
      </c>
    </row>
    <row r="13" spans="1:18" ht="15.75" thickBot="1" x14ac:dyDescent="0.3">
      <c r="A13" s="16" t="s">
        <v>78</v>
      </c>
      <c r="B13" s="3">
        <v>0</v>
      </c>
      <c r="C13" s="3">
        <v>2472.62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4945.3</v>
      </c>
      <c r="J13" s="3">
        <v>0</v>
      </c>
      <c r="K13" s="3">
        <v>11374.19</v>
      </c>
      <c r="L13" s="3">
        <v>0</v>
      </c>
      <c r="M13" s="3">
        <v>989.06</v>
      </c>
      <c r="N13" s="3">
        <v>989.06</v>
      </c>
      <c r="O13" s="3">
        <f t="shared" si="0"/>
        <v>20770.230000000003</v>
      </c>
      <c r="P13" s="32">
        <f t="shared" ref="P13:P32" si="3">IFERROR(O13/$O$33,"")</f>
        <v>9.9177281749366658E-2</v>
      </c>
      <c r="Q13" s="30">
        <v>19566.669999999998</v>
      </c>
      <c r="R13" s="3">
        <f t="shared" si="2"/>
        <v>1203.5600000000049</v>
      </c>
    </row>
    <row r="14" spans="1:18" ht="15.75" thickBot="1" x14ac:dyDescent="0.3">
      <c r="A14" s="16" t="s">
        <v>79</v>
      </c>
      <c r="B14" s="3">
        <v>4157.3999999999996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f t="shared" si="0"/>
        <v>4157.3999999999996</v>
      </c>
      <c r="P14" s="32">
        <f t="shared" si="3"/>
        <v>1.9851471608394171E-2</v>
      </c>
      <c r="Q14" s="30">
        <v>5011.3500000000004</v>
      </c>
      <c r="R14" s="3">
        <f t="shared" si="2"/>
        <v>-853.95000000000073</v>
      </c>
    </row>
    <row r="15" spans="1:18" ht="15.75" thickBot="1" x14ac:dyDescent="0.3">
      <c r="A15" s="16" t="s">
        <v>110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f t="shared" ref="O15" si="4">SUM(B15:N15)</f>
        <v>0</v>
      </c>
      <c r="P15" s="32">
        <f t="shared" si="3"/>
        <v>0</v>
      </c>
      <c r="Q15" s="30">
        <v>1827.98</v>
      </c>
      <c r="R15" s="3">
        <f t="shared" si="2"/>
        <v>-1827.98</v>
      </c>
    </row>
    <row r="16" spans="1:18" ht="15.75" thickBot="1" x14ac:dyDescent="0.3">
      <c r="A16" s="16" t="s">
        <v>80</v>
      </c>
      <c r="B16" s="3">
        <v>259</v>
      </c>
      <c r="C16" s="3">
        <v>4945</v>
      </c>
      <c r="D16" s="3">
        <v>0</v>
      </c>
      <c r="E16" s="3">
        <v>129.5</v>
      </c>
      <c r="F16" s="3">
        <v>0</v>
      </c>
      <c r="G16" s="3">
        <v>0</v>
      </c>
      <c r="H16" s="3">
        <v>124.96</v>
      </c>
      <c r="I16" s="3">
        <v>4396</v>
      </c>
      <c r="J16" s="3">
        <v>0</v>
      </c>
      <c r="K16" s="3">
        <v>0</v>
      </c>
      <c r="L16" s="3">
        <v>300</v>
      </c>
      <c r="M16" s="3">
        <v>298.49</v>
      </c>
      <c r="N16" s="3">
        <v>0</v>
      </c>
      <c r="O16" s="3">
        <f t="shared" si="0"/>
        <v>10452.949999999999</v>
      </c>
      <c r="P16" s="32">
        <f t="shared" si="3"/>
        <v>4.9912551149507829E-2</v>
      </c>
      <c r="Q16" s="30">
        <v>1052.96</v>
      </c>
      <c r="R16" s="3">
        <f t="shared" si="2"/>
        <v>9399.989999999998</v>
      </c>
    </row>
    <row r="17" spans="1:18" ht="15.75" thickBot="1" x14ac:dyDescent="0.3">
      <c r="A17" s="16" t="s">
        <v>81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151.68</v>
      </c>
      <c r="J17" s="3">
        <v>0</v>
      </c>
      <c r="K17" s="3">
        <v>0</v>
      </c>
      <c r="L17" s="3">
        <v>4620.0200000000004</v>
      </c>
      <c r="M17" s="3">
        <v>0</v>
      </c>
      <c r="N17" s="3">
        <v>0</v>
      </c>
      <c r="O17" s="3">
        <f t="shared" si="0"/>
        <v>4771.7000000000007</v>
      </c>
      <c r="P17" s="32">
        <f t="shared" si="3"/>
        <v>2.2784737353580241E-2</v>
      </c>
      <c r="Q17" s="30">
        <v>810.3</v>
      </c>
      <c r="R17" s="3">
        <f t="shared" si="2"/>
        <v>3961.4000000000005</v>
      </c>
    </row>
    <row r="18" spans="1:18" ht="15.75" thickBot="1" x14ac:dyDescent="0.3">
      <c r="A18" s="16" t="s">
        <v>82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14729.98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f t="shared" si="0"/>
        <v>14729.98</v>
      </c>
      <c r="P18" s="32">
        <f t="shared" si="3"/>
        <v>7.0335252745036325E-2</v>
      </c>
      <c r="Q18" s="30"/>
      <c r="R18" s="3">
        <f t="shared" si="2"/>
        <v>14729.98</v>
      </c>
    </row>
    <row r="19" spans="1:18" ht="15.75" thickBot="1" x14ac:dyDescent="0.3">
      <c r="A19" s="16" t="s">
        <v>83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271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f t="shared" si="0"/>
        <v>271</v>
      </c>
      <c r="P19" s="32">
        <f t="shared" si="3"/>
        <v>1.2940176085714198E-3</v>
      </c>
      <c r="Q19" s="30"/>
      <c r="R19" s="3">
        <f t="shared" si="2"/>
        <v>271</v>
      </c>
    </row>
    <row r="20" spans="1:18" ht="15.75" thickBot="1" x14ac:dyDescent="0.3">
      <c r="A20" s="16" t="s">
        <v>84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6705</v>
      </c>
      <c r="N20" s="3">
        <v>6705</v>
      </c>
      <c r="O20" s="3">
        <f t="shared" si="0"/>
        <v>13410</v>
      </c>
      <c r="P20" s="32">
        <f t="shared" si="3"/>
        <v>6.4032384247021179E-2</v>
      </c>
      <c r="Q20" s="30">
        <v>28346.75</v>
      </c>
      <c r="R20" s="3">
        <f t="shared" si="2"/>
        <v>-14936.75</v>
      </c>
    </row>
    <row r="21" spans="1:18" ht="15.75" thickBot="1" x14ac:dyDescent="0.3">
      <c r="A21" s="16" t="s">
        <v>85</v>
      </c>
      <c r="B21" s="3">
        <v>0</v>
      </c>
      <c r="C21" s="3">
        <v>3249.15</v>
      </c>
      <c r="D21" s="3">
        <v>0</v>
      </c>
      <c r="E21" s="3">
        <v>0</v>
      </c>
      <c r="F21" s="3">
        <v>0</v>
      </c>
      <c r="G21" s="3">
        <v>187.47</v>
      </c>
      <c r="H21" s="3">
        <v>0</v>
      </c>
      <c r="I21" s="3">
        <v>4064.55</v>
      </c>
      <c r="J21" s="3">
        <v>113.36</v>
      </c>
      <c r="K21" s="3">
        <v>177.98</v>
      </c>
      <c r="L21" s="3">
        <v>0</v>
      </c>
      <c r="M21" s="3">
        <v>1171.6099999999999</v>
      </c>
      <c r="N21" s="3">
        <v>0</v>
      </c>
      <c r="O21" s="3">
        <f t="shared" si="0"/>
        <v>8964.119999999999</v>
      </c>
      <c r="P21" s="32">
        <f t="shared" si="3"/>
        <v>4.2803428506816364E-2</v>
      </c>
      <c r="Q21" s="30">
        <v>8972.4500000000007</v>
      </c>
      <c r="R21" s="3">
        <f t="shared" si="2"/>
        <v>-8.3300000000017462</v>
      </c>
    </row>
    <row r="22" spans="1:18" ht="15.75" thickBot="1" x14ac:dyDescent="0.3">
      <c r="A22" s="16" t="s">
        <v>86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75</v>
      </c>
      <c r="K22" s="3">
        <v>0</v>
      </c>
      <c r="L22" s="3">
        <v>0</v>
      </c>
      <c r="M22" s="3">
        <v>0</v>
      </c>
      <c r="N22" s="3">
        <v>0</v>
      </c>
      <c r="O22" s="3">
        <f t="shared" si="0"/>
        <v>75</v>
      </c>
      <c r="P22" s="32">
        <f t="shared" si="3"/>
        <v>3.5812295440168447E-4</v>
      </c>
      <c r="Q22" s="30"/>
      <c r="R22" s="3">
        <f t="shared" si="2"/>
        <v>75</v>
      </c>
    </row>
    <row r="23" spans="1:18" ht="15.75" thickBot="1" x14ac:dyDescent="0.3">
      <c r="A23" s="16" t="s">
        <v>87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233.1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f t="shared" si="0"/>
        <v>233.1</v>
      </c>
      <c r="P23" s="32">
        <f t="shared" si="3"/>
        <v>1.1130461422804352E-3</v>
      </c>
      <c r="Q23" s="30"/>
      <c r="R23" s="3">
        <f t="shared" si="2"/>
        <v>233.1</v>
      </c>
    </row>
    <row r="24" spans="1:18" ht="15.75" thickBot="1" x14ac:dyDescent="0.3">
      <c r="A24" s="16" t="s">
        <v>88</v>
      </c>
      <c r="B24" s="3">
        <v>0</v>
      </c>
      <c r="C24" s="3">
        <v>575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1010</v>
      </c>
      <c r="J24" s="3">
        <v>200</v>
      </c>
      <c r="K24" s="3">
        <v>0</v>
      </c>
      <c r="L24" s="3">
        <v>0</v>
      </c>
      <c r="M24" s="3">
        <v>0</v>
      </c>
      <c r="N24" s="3">
        <v>0</v>
      </c>
      <c r="O24" s="3">
        <f t="shared" si="0"/>
        <v>1785</v>
      </c>
      <c r="P24" s="32">
        <f t="shared" si="3"/>
        <v>8.5233263147600907E-3</v>
      </c>
      <c r="Q24" s="30">
        <v>1830.2</v>
      </c>
      <c r="R24" s="3">
        <f t="shared" si="2"/>
        <v>-45.200000000000045</v>
      </c>
    </row>
    <row r="25" spans="1:18" ht="15.75" thickBot="1" x14ac:dyDescent="0.3">
      <c r="A25" s="16" t="s">
        <v>89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989</v>
      </c>
      <c r="O25" s="3">
        <f t="shared" si="0"/>
        <v>989</v>
      </c>
      <c r="P25" s="32">
        <f t="shared" si="3"/>
        <v>4.7224480253768792E-3</v>
      </c>
      <c r="Q25" s="30">
        <v>10135</v>
      </c>
      <c r="R25" s="3">
        <f t="shared" si="2"/>
        <v>-9146</v>
      </c>
    </row>
    <row r="26" spans="1:18" ht="15.75" thickBot="1" x14ac:dyDescent="0.3">
      <c r="A26" s="16" t="s">
        <v>90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739.12</v>
      </c>
      <c r="L26" s="3">
        <v>0</v>
      </c>
      <c r="M26" s="3">
        <v>0</v>
      </c>
      <c r="N26" s="3">
        <v>0</v>
      </c>
      <c r="O26" s="3">
        <f t="shared" si="0"/>
        <v>739.12</v>
      </c>
      <c r="P26" s="32">
        <f t="shared" si="3"/>
        <v>3.5292778407649736E-3</v>
      </c>
      <c r="Q26" s="30"/>
      <c r="R26" s="3">
        <f t="shared" si="2"/>
        <v>739.12</v>
      </c>
    </row>
    <row r="27" spans="1:18" ht="15.75" thickBot="1" x14ac:dyDescent="0.3">
      <c r="A27" s="16" t="s">
        <v>91</v>
      </c>
      <c r="B27" s="3">
        <v>0</v>
      </c>
      <c r="C27" s="3">
        <v>0</v>
      </c>
      <c r="D27" s="3">
        <v>0</v>
      </c>
      <c r="E27" s="3">
        <v>0</v>
      </c>
      <c r="F27" s="3">
        <v>76037.440000000002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f t="shared" si="0"/>
        <v>76037.440000000002</v>
      </c>
      <c r="P27" s="32">
        <f t="shared" si="3"/>
        <v>0.36307670210587756</v>
      </c>
      <c r="Q27" s="30">
        <v>151021.56</v>
      </c>
      <c r="R27" s="3">
        <f t="shared" si="2"/>
        <v>-74984.12</v>
      </c>
    </row>
    <row r="28" spans="1:18" ht="15.75" thickBot="1" x14ac:dyDescent="0.3">
      <c r="A28" s="16" t="s">
        <v>92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4540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f t="shared" si="0"/>
        <v>4540</v>
      </c>
      <c r="P28" s="32">
        <f t="shared" si="3"/>
        <v>2.1678376173115299E-2</v>
      </c>
      <c r="Q28" s="30">
        <v>3707</v>
      </c>
      <c r="R28" s="3">
        <f t="shared" si="2"/>
        <v>833</v>
      </c>
    </row>
    <row r="29" spans="1:18" ht="15.75" thickBot="1" x14ac:dyDescent="0.3">
      <c r="A29" s="16" t="s">
        <v>93</v>
      </c>
      <c r="B29" s="3">
        <v>0</v>
      </c>
      <c r="C29" s="3">
        <v>0</v>
      </c>
      <c r="D29" s="3">
        <v>0</v>
      </c>
      <c r="E29" s="3">
        <v>0</v>
      </c>
      <c r="F29" s="3">
        <v>19961.400000000001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f t="shared" si="0"/>
        <v>19961.400000000001</v>
      </c>
      <c r="P29" s="32">
        <f t="shared" si="3"/>
        <v>9.5315140559917133E-2</v>
      </c>
      <c r="Q29" s="30">
        <v>12011.98</v>
      </c>
      <c r="R29" s="3">
        <f t="shared" si="2"/>
        <v>7949.4200000000019</v>
      </c>
    </row>
    <row r="30" spans="1:18" ht="15.75" thickBot="1" x14ac:dyDescent="0.3">
      <c r="A30" s="16" t="s">
        <v>94</v>
      </c>
      <c r="B30" s="3">
        <v>0</v>
      </c>
      <c r="C30" s="3">
        <v>962.73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420.98</v>
      </c>
      <c r="N30" s="3">
        <v>0</v>
      </c>
      <c r="O30" s="3">
        <f t="shared" si="0"/>
        <v>1383.71</v>
      </c>
      <c r="P30" s="32">
        <f t="shared" si="3"/>
        <v>6.6071775098020639E-3</v>
      </c>
      <c r="Q30" s="30">
        <v>177.83</v>
      </c>
      <c r="R30" s="3">
        <f t="shared" si="2"/>
        <v>1205.8800000000001</v>
      </c>
    </row>
    <row r="31" spans="1:18" ht="15.75" thickBot="1" x14ac:dyDescent="0.3">
      <c r="A31" s="16" t="s">
        <v>95</v>
      </c>
      <c r="B31" s="3">
        <v>1470</v>
      </c>
      <c r="C31" s="3">
        <v>427.3</v>
      </c>
      <c r="D31" s="3">
        <v>256.3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f t="shared" si="0"/>
        <v>2153.6</v>
      </c>
      <c r="P31" s="32">
        <f t="shared" si="3"/>
        <v>1.0283381261326234E-2</v>
      </c>
      <c r="Q31" s="30">
        <v>2488.4</v>
      </c>
      <c r="R31" s="3">
        <f t="shared" si="2"/>
        <v>-334.80000000000018</v>
      </c>
    </row>
    <row r="32" spans="1:18" ht="15.75" thickBot="1" x14ac:dyDescent="0.3">
      <c r="A32" s="16" t="s">
        <v>96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2094.1999999999998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f t="shared" si="0"/>
        <v>2094.1999999999998</v>
      </c>
      <c r="P32" s="32">
        <f t="shared" si="3"/>
        <v>9.9997478814401013E-3</v>
      </c>
      <c r="Q32" s="30">
        <v>2011.34</v>
      </c>
      <c r="R32" s="3">
        <f t="shared" si="2"/>
        <v>82.8599999999999</v>
      </c>
    </row>
    <row r="33" spans="1:18" x14ac:dyDescent="0.25">
      <c r="A33" s="10" t="s">
        <v>52</v>
      </c>
      <c r="B33" s="8">
        <f t="shared" ref="B33:Q33" si="5">SUM(B4:B32)</f>
        <v>8205.2000000000007</v>
      </c>
      <c r="C33" s="8">
        <f t="shared" si="5"/>
        <v>13789.819999999998</v>
      </c>
      <c r="D33" s="8">
        <f t="shared" si="5"/>
        <v>899.8</v>
      </c>
      <c r="E33" s="8">
        <f t="shared" si="5"/>
        <v>754.5</v>
      </c>
      <c r="F33" s="8">
        <f t="shared" si="5"/>
        <v>95998.84</v>
      </c>
      <c r="G33" s="8">
        <f t="shared" si="5"/>
        <v>187.47</v>
      </c>
      <c r="H33" s="8">
        <f t="shared" si="5"/>
        <v>1595.1200000000001</v>
      </c>
      <c r="I33" s="8">
        <f t="shared" si="5"/>
        <v>41924.009999999995</v>
      </c>
      <c r="J33" s="8">
        <f t="shared" si="5"/>
        <v>388.36</v>
      </c>
      <c r="K33" s="8">
        <f t="shared" si="5"/>
        <v>14290.29</v>
      </c>
      <c r="L33" s="8">
        <f t="shared" si="5"/>
        <v>4920.0200000000004</v>
      </c>
      <c r="M33" s="8">
        <f t="shared" si="5"/>
        <v>11308.79</v>
      </c>
      <c r="N33" s="8">
        <f t="shared" si="5"/>
        <v>15163.06</v>
      </c>
      <c r="O33" s="8">
        <f t="shared" si="5"/>
        <v>209425.28</v>
      </c>
      <c r="P33" s="34">
        <v>1</v>
      </c>
      <c r="Q33" s="8">
        <f t="shared" si="5"/>
        <v>266674.28000000003</v>
      </c>
      <c r="R33" s="78">
        <f>O33-Q33</f>
        <v>-57249.000000000029</v>
      </c>
    </row>
    <row r="34" spans="1:18" ht="15.75" thickBot="1" x14ac:dyDescent="0.3">
      <c r="A34" s="17" t="s">
        <v>99</v>
      </c>
      <c r="B34" s="33">
        <f>IFERROR(B33/$O$33,"")</f>
        <v>3.9179606206089353E-2</v>
      </c>
      <c r="C34" s="33">
        <f t="shared" ref="C34:O34" si="6">IFERROR(C33/$O$33,"")</f>
        <v>6.5846014387565807E-2</v>
      </c>
      <c r="D34" s="33">
        <f t="shared" si="6"/>
        <v>4.2965204582751425E-3</v>
      </c>
      <c r="E34" s="33">
        <f t="shared" si="6"/>
        <v>3.6027169212809458E-3</v>
      </c>
      <c r="F34" s="33">
        <f t="shared" si="6"/>
        <v>0.45839184266579469</v>
      </c>
      <c r="G34" s="33">
        <f t="shared" si="6"/>
        <v>8.9516413682245045E-4</v>
      </c>
      <c r="H34" s="33">
        <f t="shared" si="6"/>
        <v>7.6166544936695328E-3</v>
      </c>
      <c r="I34" s="33">
        <f t="shared" si="6"/>
        <v>0.20018600428754349</v>
      </c>
      <c r="J34" s="33">
        <f t="shared" si="6"/>
        <v>1.8544084076191757E-3</v>
      </c>
      <c r="K34" s="33">
        <f t="shared" si="6"/>
        <v>6.8235744987424643E-2</v>
      </c>
      <c r="L34" s="33">
        <f t="shared" si="6"/>
        <v>2.349296130820501E-2</v>
      </c>
      <c r="M34" s="33">
        <f t="shared" si="6"/>
        <v>5.3999163806776343E-2</v>
      </c>
      <c r="N34" s="33">
        <f t="shared" si="6"/>
        <v>7.24031979329334E-2</v>
      </c>
      <c r="O34" s="33">
        <f t="shared" si="6"/>
        <v>1</v>
      </c>
      <c r="P34" s="6"/>
      <c r="Q34" s="18"/>
      <c r="R34" s="6"/>
    </row>
  </sheetData>
  <mergeCells count="1">
    <mergeCell ref="A1:P1"/>
  </mergeCells>
  <phoneticPr fontId="6" type="noConversion"/>
  <pageMargins left="0.7" right="0.7" top="0.75" bottom="0.75" header="0.3" footer="0.3"/>
  <pageSetup paperSize="9" scale="3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9"/>
  <sheetViews>
    <sheetView showGridLines="0" zoomScaleNormal="100" workbookViewId="0">
      <selection activeCell="A4" sqref="A4"/>
    </sheetView>
  </sheetViews>
  <sheetFormatPr defaultRowHeight="15" x14ac:dyDescent="0.25"/>
  <cols>
    <col min="1" max="1" width="44.140625" bestFit="1" customWidth="1"/>
    <col min="2" max="10" width="11.5703125" customWidth="1"/>
    <col min="11" max="14" width="13.7109375" customWidth="1"/>
  </cols>
  <sheetData>
    <row r="1" spans="1:14" ht="24" customHeight="1" x14ac:dyDescent="0.25">
      <c r="A1" s="129" t="s">
        <v>68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4" x14ac:dyDescent="0.25">
      <c r="A2" s="1"/>
    </row>
    <row r="3" spans="1:14" ht="114.95" customHeight="1" thickBot="1" x14ac:dyDescent="0.3">
      <c r="A3" s="25" t="s">
        <v>67</v>
      </c>
      <c r="B3" s="24" t="s">
        <v>11</v>
      </c>
      <c r="C3" s="24" t="s">
        <v>13</v>
      </c>
      <c r="D3" s="24" t="s">
        <v>57</v>
      </c>
      <c r="E3" s="24" t="s">
        <v>16</v>
      </c>
      <c r="F3" s="24" t="s">
        <v>61</v>
      </c>
      <c r="G3" s="24" t="s">
        <v>62</v>
      </c>
      <c r="H3" s="24" t="s">
        <v>17</v>
      </c>
      <c r="I3" s="24" t="s">
        <v>64</v>
      </c>
      <c r="J3" s="24" t="s">
        <v>65</v>
      </c>
      <c r="K3" s="27" t="s">
        <v>112</v>
      </c>
      <c r="L3" s="5" t="s">
        <v>53</v>
      </c>
      <c r="M3" s="27" t="s">
        <v>111</v>
      </c>
      <c r="N3" s="27" t="s">
        <v>144</v>
      </c>
    </row>
    <row r="4" spans="1:14" ht="15.75" thickBot="1" x14ac:dyDescent="0.3">
      <c r="A4" s="19" t="s">
        <v>100</v>
      </c>
      <c r="B4" s="3">
        <v>10196.879999999999</v>
      </c>
      <c r="C4" s="3">
        <v>29314.82</v>
      </c>
      <c r="D4" s="3">
        <v>333</v>
      </c>
      <c r="E4" s="3">
        <v>5329.95</v>
      </c>
      <c r="F4" s="3">
        <v>243.03</v>
      </c>
      <c r="G4" s="3">
        <v>2756.85</v>
      </c>
      <c r="H4" s="3">
        <v>506.17</v>
      </c>
      <c r="I4" s="3">
        <v>10734.82</v>
      </c>
      <c r="J4" s="3">
        <v>2014.99</v>
      </c>
      <c r="K4" s="3">
        <f>SUM(B4:J4)</f>
        <v>61430.509999999987</v>
      </c>
      <c r="L4" s="32">
        <f>IFERROR(K4/$K$8,"")</f>
        <v>0.85147988275927644</v>
      </c>
      <c r="M4" s="3">
        <v>28447.69</v>
      </c>
      <c r="N4" s="3">
        <f>K4-M4</f>
        <v>32982.819999999992</v>
      </c>
    </row>
    <row r="5" spans="1:14" ht="15.75" thickBot="1" x14ac:dyDescent="0.3">
      <c r="A5" s="16" t="s">
        <v>101</v>
      </c>
      <c r="B5" s="3">
        <v>0</v>
      </c>
      <c r="C5" s="3">
        <v>0</v>
      </c>
      <c r="D5" s="3">
        <v>0</v>
      </c>
      <c r="E5" s="3">
        <v>559.46</v>
      </c>
      <c r="F5" s="3">
        <v>0</v>
      </c>
      <c r="G5" s="3">
        <v>416.94</v>
      </c>
      <c r="H5" s="3">
        <v>25.05</v>
      </c>
      <c r="I5" s="3">
        <v>1557.37</v>
      </c>
      <c r="J5" s="3">
        <v>989.13</v>
      </c>
      <c r="K5" s="3">
        <f>SUM(B5:J5)</f>
        <v>3547.95</v>
      </c>
      <c r="L5" s="32">
        <f>IFERROR(K5/$K$8,"")</f>
        <v>4.9177648859431176E-2</v>
      </c>
      <c r="M5" s="3">
        <v>1885.11</v>
      </c>
      <c r="N5" s="3">
        <f t="shared" ref="N5:N7" si="0">K5-M5</f>
        <v>1662.84</v>
      </c>
    </row>
    <row r="6" spans="1:14" ht="15.75" thickBot="1" x14ac:dyDescent="0.3">
      <c r="A6" s="20" t="s">
        <v>102</v>
      </c>
      <c r="B6" s="3">
        <v>1391.04</v>
      </c>
      <c r="C6" s="3">
        <v>0</v>
      </c>
      <c r="D6" s="3">
        <v>0</v>
      </c>
      <c r="E6" s="3">
        <v>498.96</v>
      </c>
      <c r="F6" s="3">
        <v>0</v>
      </c>
      <c r="G6" s="3">
        <v>120.96</v>
      </c>
      <c r="H6" s="3">
        <v>604.79999999999995</v>
      </c>
      <c r="I6" s="3">
        <v>2903.04</v>
      </c>
      <c r="J6" s="3">
        <v>483.84</v>
      </c>
      <c r="K6" s="3">
        <f>SUM(B6:J6)</f>
        <v>6002.64</v>
      </c>
      <c r="L6" s="32">
        <f>IFERROR(K6/$K$8,"")</f>
        <v>8.3201770642082326E-2</v>
      </c>
      <c r="M6" s="3">
        <v>6034.66</v>
      </c>
      <c r="N6" s="3">
        <f t="shared" si="0"/>
        <v>-32.019999999999527</v>
      </c>
    </row>
    <row r="7" spans="1:14" ht="15.75" thickBot="1" x14ac:dyDescent="0.3">
      <c r="A7" s="20" t="s">
        <v>103</v>
      </c>
      <c r="B7" s="3">
        <v>239.01</v>
      </c>
      <c r="C7" s="3">
        <v>0</v>
      </c>
      <c r="D7" s="3">
        <v>0</v>
      </c>
      <c r="E7" s="3">
        <v>163.16</v>
      </c>
      <c r="F7" s="3">
        <v>47.91</v>
      </c>
      <c r="G7" s="3">
        <v>0</v>
      </c>
      <c r="H7" s="3">
        <v>32.97</v>
      </c>
      <c r="I7" s="3">
        <v>395.49</v>
      </c>
      <c r="J7" s="3">
        <v>285.94</v>
      </c>
      <c r="K7" s="3">
        <f>SUM(B7:J7)</f>
        <v>1164.48</v>
      </c>
      <c r="L7" s="32">
        <f>IFERROR(K7/$K$8,"")</f>
        <v>1.6140697739210084E-2</v>
      </c>
      <c r="M7" s="3">
        <v>1088.9000000000001</v>
      </c>
      <c r="N7" s="3">
        <f t="shared" si="0"/>
        <v>75.579999999999927</v>
      </c>
    </row>
    <row r="8" spans="1:14" x14ac:dyDescent="0.25">
      <c r="A8" s="21" t="s">
        <v>52</v>
      </c>
      <c r="B8" s="8">
        <f t="shared" ref="B8:M8" si="1">SUM(B4:B7)</f>
        <v>11826.929999999998</v>
      </c>
      <c r="C8" s="8">
        <f t="shared" si="1"/>
        <v>29314.82</v>
      </c>
      <c r="D8" s="8">
        <f t="shared" si="1"/>
        <v>333</v>
      </c>
      <c r="E8" s="8">
        <f t="shared" si="1"/>
        <v>6551.53</v>
      </c>
      <c r="F8" s="8">
        <f t="shared" si="1"/>
        <v>290.94</v>
      </c>
      <c r="G8" s="8">
        <f t="shared" si="1"/>
        <v>3294.75</v>
      </c>
      <c r="H8" s="8">
        <f t="shared" si="1"/>
        <v>1168.99</v>
      </c>
      <c r="I8" s="8">
        <f t="shared" si="1"/>
        <v>15590.72</v>
      </c>
      <c r="J8" s="8">
        <f t="shared" si="1"/>
        <v>3773.9</v>
      </c>
      <c r="K8" s="8">
        <f t="shared" si="1"/>
        <v>72145.579999999987</v>
      </c>
      <c r="L8" s="34">
        <v>1</v>
      </c>
      <c r="M8" s="31">
        <f t="shared" si="1"/>
        <v>37456.36</v>
      </c>
      <c r="N8" s="29">
        <f>K8-M8</f>
        <v>34689.219999999987</v>
      </c>
    </row>
    <row r="9" spans="1:14" ht="15.75" thickBot="1" x14ac:dyDescent="0.3">
      <c r="A9" s="17" t="s">
        <v>99</v>
      </c>
      <c r="B9" s="32">
        <f>IFERROR(B8/$K$8,"")</f>
        <v>0.16393145636919129</v>
      </c>
      <c r="C9" s="32">
        <f t="shared" ref="C9:K9" si="2">IFERROR(C8/$K$8,"")</f>
        <v>0.40632870371268764</v>
      </c>
      <c r="D9" s="32">
        <f t="shared" si="2"/>
        <v>4.6156673769896933E-3</v>
      </c>
      <c r="E9" s="32">
        <f t="shared" si="2"/>
        <v>9.0809859730838688E-2</v>
      </c>
      <c r="F9" s="32">
        <f t="shared" si="2"/>
        <v>4.0326794794636077E-3</v>
      </c>
      <c r="G9" s="32">
        <f t="shared" si="2"/>
        <v>4.5668078349359736E-2</v>
      </c>
      <c r="H9" s="32">
        <f t="shared" si="2"/>
        <v>1.6203210231312857E-2</v>
      </c>
      <c r="I9" s="32">
        <f t="shared" si="2"/>
        <v>0.21610083389723947</v>
      </c>
      <c r="J9" s="32">
        <f t="shared" si="2"/>
        <v>5.2309510852917129E-2</v>
      </c>
      <c r="K9" s="32">
        <f t="shared" si="2"/>
        <v>1</v>
      </c>
      <c r="L9" s="6"/>
      <c r="M9" s="3"/>
      <c r="N9" s="6"/>
    </row>
  </sheetData>
  <mergeCells count="1">
    <mergeCell ref="A1:L1"/>
  </mergeCells>
  <pageMargins left="0.7" right="0.7" top="0.75" bottom="0.75" header="0.3" footer="0.3"/>
  <pageSetup paperSize="9" scale="4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8"/>
  <sheetViews>
    <sheetView showGridLines="0" workbookViewId="0">
      <selection activeCell="A4" sqref="A4"/>
    </sheetView>
  </sheetViews>
  <sheetFormatPr defaultRowHeight="15" x14ac:dyDescent="0.25"/>
  <cols>
    <col min="1" max="1" width="44.140625" bestFit="1" customWidth="1"/>
    <col min="2" max="8" width="11.5703125" customWidth="1"/>
    <col min="9" max="12" width="13.7109375" customWidth="1"/>
  </cols>
  <sheetData>
    <row r="1" spans="1:12" ht="24" customHeight="1" x14ac:dyDescent="0.25">
      <c r="A1" s="129" t="s">
        <v>69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2" x14ac:dyDescent="0.25">
      <c r="A2" s="1"/>
    </row>
    <row r="3" spans="1:12" s="23" customFormat="1" ht="114.95" customHeight="1" thickBot="1" x14ac:dyDescent="0.3">
      <c r="A3" s="25" t="s">
        <v>67</v>
      </c>
      <c r="B3" s="24" t="s">
        <v>54</v>
      </c>
      <c r="C3" s="24" t="s">
        <v>13</v>
      </c>
      <c r="D3" s="24" t="s">
        <v>61</v>
      </c>
      <c r="E3" s="24" t="s">
        <v>62</v>
      </c>
      <c r="F3" s="24" t="s">
        <v>63</v>
      </c>
      <c r="G3" s="24" t="s">
        <v>64</v>
      </c>
      <c r="H3" s="24" t="s">
        <v>65</v>
      </c>
      <c r="I3" s="27" t="s">
        <v>112</v>
      </c>
      <c r="J3" s="25" t="s">
        <v>53</v>
      </c>
      <c r="K3" s="27" t="s">
        <v>111</v>
      </c>
      <c r="L3" s="27" t="s">
        <v>144</v>
      </c>
    </row>
    <row r="4" spans="1:12" ht="15.75" thickBot="1" x14ac:dyDescent="0.3">
      <c r="A4" s="19" t="s">
        <v>104</v>
      </c>
      <c r="B4" s="3">
        <v>0</v>
      </c>
      <c r="C4" s="3">
        <v>0</v>
      </c>
      <c r="D4" s="3">
        <v>0</v>
      </c>
      <c r="E4" s="3">
        <v>20700</v>
      </c>
      <c r="F4" s="3">
        <v>1292</v>
      </c>
      <c r="G4" s="3">
        <v>5878</v>
      </c>
      <c r="H4" s="3">
        <v>23071</v>
      </c>
      <c r="I4" s="3">
        <f>SUM(B4:H4)</f>
        <v>50941</v>
      </c>
      <c r="J4" s="32">
        <f>IFERROR(I4/$I$7,"")</f>
        <v>0.81192521636569392</v>
      </c>
      <c r="K4" s="3">
        <v>25132</v>
      </c>
      <c r="L4" s="79">
        <f>I4-K4</f>
        <v>25809</v>
      </c>
    </row>
    <row r="5" spans="1:12" ht="15.75" thickBot="1" x14ac:dyDescent="0.3">
      <c r="A5" s="16" t="s">
        <v>105</v>
      </c>
      <c r="B5" s="3">
        <v>7000</v>
      </c>
      <c r="C5" s="3">
        <v>0</v>
      </c>
      <c r="D5" s="3">
        <v>3000</v>
      </c>
      <c r="E5" s="3">
        <v>0</v>
      </c>
      <c r="F5" s="3">
        <v>0</v>
      </c>
      <c r="G5" s="3">
        <v>0</v>
      </c>
      <c r="H5" s="3">
        <v>0</v>
      </c>
      <c r="I5" s="3">
        <f>SUM(B5:H5)</f>
        <v>10000</v>
      </c>
      <c r="J5" s="32">
        <f>IFERROR(I5/$I$7,"")</f>
        <v>0.15938540985958147</v>
      </c>
      <c r="K5" s="3">
        <v>10200</v>
      </c>
      <c r="L5" s="79">
        <f>I5-K5</f>
        <v>-200</v>
      </c>
    </row>
    <row r="6" spans="1:12" ht="15.75" thickBot="1" x14ac:dyDescent="0.3">
      <c r="A6" s="20" t="s">
        <v>106</v>
      </c>
      <c r="B6" s="3">
        <v>0</v>
      </c>
      <c r="C6" s="3">
        <v>1800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f>SUM(B6:H6)</f>
        <v>1800</v>
      </c>
      <c r="J6" s="32">
        <f>IFERROR(I6/$I$7,"")</f>
        <v>2.868937377472466E-2</v>
      </c>
      <c r="K6" s="3">
        <v>6850</v>
      </c>
      <c r="L6" s="79">
        <f t="shared" ref="L6" si="0">I6-K6</f>
        <v>-5050</v>
      </c>
    </row>
    <row r="7" spans="1:12" x14ac:dyDescent="0.25">
      <c r="A7" s="21" t="s">
        <v>52</v>
      </c>
      <c r="B7" s="8">
        <f t="shared" ref="B7:K7" si="1">SUM(B4:B6)</f>
        <v>7000</v>
      </c>
      <c r="C7" s="8">
        <f t="shared" si="1"/>
        <v>1800</v>
      </c>
      <c r="D7" s="8">
        <f t="shared" si="1"/>
        <v>3000</v>
      </c>
      <c r="E7" s="8">
        <f t="shared" si="1"/>
        <v>20700</v>
      </c>
      <c r="F7" s="8">
        <f t="shared" si="1"/>
        <v>1292</v>
      </c>
      <c r="G7" s="8">
        <f t="shared" si="1"/>
        <v>5878</v>
      </c>
      <c r="H7" s="8">
        <f t="shared" si="1"/>
        <v>23071</v>
      </c>
      <c r="I7" s="8">
        <f t="shared" si="1"/>
        <v>62741</v>
      </c>
      <c r="J7" s="34">
        <v>1</v>
      </c>
      <c r="K7" s="8">
        <f t="shared" si="1"/>
        <v>42182</v>
      </c>
      <c r="L7" s="78">
        <f>I7-K7</f>
        <v>20559</v>
      </c>
    </row>
    <row r="8" spans="1:12" ht="15.75" thickBot="1" x14ac:dyDescent="0.3">
      <c r="A8" s="17" t="s">
        <v>99</v>
      </c>
      <c r="B8" s="32">
        <f>IFERROR(B7/$I$7,"")</f>
        <v>0.11156978690170702</v>
      </c>
      <c r="C8" s="32">
        <f t="shared" ref="C8:I8" si="2">IFERROR(C7/$I$7,"")</f>
        <v>2.868937377472466E-2</v>
      </c>
      <c r="D8" s="32">
        <f t="shared" si="2"/>
        <v>4.7815622957874435E-2</v>
      </c>
      <c r="E8" s="32">
        <f t="shared" si="2"/>
        <v>0.32992779840933362</v>
      </c>
      <c r="F8" s="32">
        <f t="shared" si="2"/>
        <v>2.0592594953857925E-2</v>
      </c>
      <c r="G8" s="32">
        <f t="shared" si="2"/>
        <v>9.3686743915461973E-2</v>
      </c>
      <c r="H8" s="32">
        <f t="shared" si="2"/>
        <v>0.36771807908704035</v>
      </c>
      <c r="I8" s="32">
        <f t="shared" si="2"/>
        <v>1</v>
      </c>
      <c r="J8" s="6"/>
      <c r="K8" s="3"/>
      <c r="L8" s="6"/>
    </row>
  </sheetData>
  <mergeCells count="1">
    <mergeCell ref="A1:J1"/>
  </mergeCells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Përmbledhje</vt:lpstr>
      <vt:lpstr>Të Hyrat Vetanake</vt:lpstr>
      <vt:lpstr>Të Hyrat Vetanake PB</vt:lpstr>
      <vt:lpstr>Shpenzimet sipas kategorive</vt:lpstr>
      <vt:lpstr>Buxheti 2026</vt:lpstr>
      <vt:lpstr>Shpenzimet sipas programeve</vt:lpstr>
      <vt:lpstr>Mallra dhe Shërbime</vt:lpstr>
      <vt:lpstr>Shpenzime komunale</vt:lpstr>
      <vt:lpstr>Subvencione dhe Transfere</vt:lpstr>
      <vt:lpstr>Investime kapitale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Valdrin Dogani</cp:lastModifiedBy>
  <cp:lastPrinted>2026-04-17T09:10:51Z</cp:lastPrinted>
  <dcterms:modified xsi:type="dcterms:W3CDTF">2026-05-06T12:53:29Z</dcterms:modified>
</cp:coreProperties>
</file>