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drin.dogani\Desktop\"/>
    </mc:Choice>
  </mc:AlternateContent>
  <xr:revisionPtr revIDLastSave="0" documentId="8_{EAF53FD6-51C4-4954-B4B8-E940B9C20498}" xr6:coauthVersionLast="47" xr6:coauthVersionMax="47" xr10:uidLastSave="{00000000-0000-0000-0000-000000000000}"/>
  <bookViews>
    <workbookView xWindow="-120" yWindow="-120" windowWidth="29040" windowHeight="15720" tabRatio="859"/>
  </bookViews>
  <sheets>
    <sheet name="IK 2025-2027 " sheetId="72" r:id="rId1"/>
    <sheet name="IK 2025-2027 me fonde" sheetId="73" r:id="rId2"/>
  </sheets>
  <definedNames>
    <definedName name="_xlnm.Print_Area" localSheetId="0">'IK 2025-2027 '!$A$1:$G$66</definedName>
    <definedName name="_xlnm.Print_Area" localSheetId="1">'IK 2025-2027 me fonde'!$A$1:$F$56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7" i="72" l="1"/>
  <c r="F47" i="72"/>
  <c r="D47" i="72"/>
  <c r="G50" i="72"/>
  <c r="G49" i="72"/>
  <c r="G42" i="72"/>
  <c r="G44" i="72"/>
  <c r="G43" i="72"/>
  <c r="D40" i="72"/>
  <c r="D34" i="72"/>
  <c r="E34" i="72"/>
  <c r="F36" i="73"/>
  <c r="F31" i="73"/>
  <c r="E36" i="73"/>
  <c r="D40" i="73"/>
  <c r="E31" i="73"/>
  <c r="D39" i="73"/>
  <c r="E44" i="73"/>
  <c r="F10" i="73"/>
  <c r="F9" i="73"/>
  <c r="F26" i="73"/>
  <c r="F23" i="73"/>
  <c r="D10" i="72"/>
  <c r="G10" i="72"/>
  <c r="G9" i="72"/>
  <c r="D27" i="72"/>
  <c r="D26" i="72"/>
  <c r="D24" i="72"/>
  <c r="F40" i="72"/>
  <c r="D52" i="73"/>
  <c r="E43" i="73"/>
  <c r="F43" i="73"/>
  <c r="E41" i="73"/>
  <c r="D44" i="73"/>
  <c r="D43" i="73"/>
  <c r="D45" i="73"/>
  <c r="D38" i="73"/>
  <c r="D14" i="72"/>
  <c r="D8" i="72"/>
  <c r="G13" i="72"/>
  <c r="G53" i="72"/>
  <c r="F51" i="72"/>
  <c r="E51" i="72"/>
  <c r="D51" i="72"/>
  <c r="E26" i="72"/>
  <c r="F26" i="72"/>
  <c r="G48" i="72"/>
  <c r="G47" i="72"/>
  <c r="G32" i="72"/>
  <c r="G38" i="72"/>
  <c r="D29" i="72"/>
  <c r="E63" i="72"/>
  <c r="F63" i="72"/>
  <c r="D63" i="72"/>
  <c r="G66" i="72"/>
  <c r="G65" i="72"/>
  <c r="G62" i="72"/>
  <c r="F54" i="72"/>
  <c r="E54" i="72"/>
  <c r="D54" i="72"/>
  <c r="G36" i="72"/>
  <c r="G28" i="72"/>
  <c r="G24" i="72"/>
  <c r="G25" i="72"/>
  <c r="G59" i="72"/>
  <c r="G22" i="72"/>
  <c r="E9" i="72"/>
  <c r="E9" i="73"/>
  <c r="D16" i="73"/>
  <c r="F11" i="73"/>
  <c r="D23" i="73"/>
  <c r="D24" i="73"/>
  <c r="G31" i="72"/>
  <c r="E27" i="73"/>
  <c r="D35" i="73"/>
  <c r="F7" i="73"/>
  <c r="E7" i="73"/>
  <c r="E7" i="72"/>
  <c r="F7" i="72"/>
  <c r="D7" i="72"/>
  <c r="F11" i="72"/>
  <c r="D56" i="73"/>
  <c r="D55" i="73"/>
  <c r="D53" i="73"/>
  <c r="D51" i="73"/>
  <c r="D50" i="73"/>
  <c r="D48" i="73"/>
  <c r="D47" i="73"/>
  <c r="D42" i="73"/>
  <c r="D41" i="73"/>
  <c r="D34" i="73"/>
  <c r="D36" i="73"/>
  <c r="D31" i="73"/>
  <c r="D37" i="73"/>
  <c r="D33" i="73"/>
  <c r="D32" i="73"/>
  <c r="D30" i="73"/>
  <c r="D28" i="73"/>
  <c r="D26" i="73"/>
  <c r="D25" i="73"/>
  <c r="D15" i="73"/>
  <c r="D17" i="73"/>
  <c r="D18" i="73"/>
  <c r="D19" i="73"/>
  <c r="D20" i="73"/>
  <c r="D21" i="73"/>
  <c r="D22" i="73"/>
  <c r="D13" i="73"/>
  <c r="D12" i="73"/>
  <c r="D11" i="73"/>
  <c r="D8" i="73"/>
  <c r="D7" i="73"/>
  <c r="F55" i="73"/>
  <c r="E55" i="73"/>
  <c r="E49" i="73"/>
  <c r="F46" i="73"/>
  <c r="E46" i="73"/>
  <c r="F41" i="73"/>
  <c r="F27" i="73"/>
  <c r="F25" i="73"/>
  <c r="E25" i="73"/>
  <c r="G64" i="72"/>
  <c r="G61" i="72"/>
  <c r="G60" i="72"/>
  <c r="G58" i="72"/>
  <c r="G57" i="72"/>
  <c r="G56" i="72"/>
  <c r="G55" i="72"/>
  <c r="G52" i="72"/>
  <c r="G51" i="72"/>
  <c r="G46" i="72"/>
  <c r="G45" i="72"/>
  <c r="F45" i="72"/>
  <c r="E45" i="72"/>
  <c r="D45" i="72"/>
  <c r="G41" i="72"/>
  <c r="G37" i="72"/>
  <c r="G35" i="72"/>
  <c r="G33" i="72"/>
  <c r="G30" i="72"/>
  <c r="G29" i="72"/>
  <c r="F29" i="72"/>
  <c r="E29" i="72"/>
  <c r="G23" i="72"/>
  <c r="G21" i="72"/>
  <c r="G20" i="72"/>
  <c r="G19" i="72"/>
  <c r="G18" i="72"/>
  <c r="G17" i="72"/>
  <c r="G15" i="72"/>
  <c r="G14" i="72"/>
  <c r="G12" i="72"/>
  <c r="G11" i="72"/>
  <c r="F9" i="72"/>
  <c r="G8" i="72"/>
  <c r="G7" i="72"/>
  <c r="D10" i="73"/>
  <c r="D9" i="73"/>
  <c r="G16" i="72"/>
  <c r="D14" i="73"/>
  <c r="D11" i="72"/>
  <c r="G39" i="72"/>
  <c r="E11" i="72"/>
  <c r="D54" i="73"/>
  <c r="F49" i="73"/>
  <c r="D29" i="73"/>
  <c r="D46" i="73"/>
  <c r="D27" i="73"/>
  <c r="E11" i="73"/>
  <c r="G63" i="72"/>
  <c r="G40" i="72"/>
  <c r="G34" i="72"/>
  <c r="F34" i="72"/>
  <c r="E6" i="72"/>
  <c r="E5" i="72"/>
  <c r="E2" i="72"/>
  <c r="G54" i="72"/>
  <c r="F6" i="72"/>
  <c r="F5" i="72"/>
  <c r="F2" i="72"/>
  <c r="G27" i="72"/>
  <c r="G26" i="72"/>
  <c r="D9" i="72"/>
  <c r="D6" i="72"/>
  <c r="D49" i="73"/>
  <c r="D6" i="73"/>
  <c r="D5" i="73"/>
  <c r="D2" i="73"/>
  <c r="E6" i="73"/>
  <c r="E5" i="73"/>
  <c r="F6" i="73"/>
  <c r="F5" i="73"/>
  <c r="D5" i="72"/>
  <c r="G6" i="72"/>
  <c r="F2" i="73"/>
  <c r="E2" i="73"/>
  <c r="G5" i="72"/>
  <c r="D2" i="72"/>
</calcChain>
</file>

<file path=xl/comments1.xml><?xml version="1.0" encoding="utf-8"?>
<comments xmlns="http://schemas.openxmlformats.org/spreadsheetml/2006/main">
  <authors>
    <author>Bahri I. Selimi</author>
  </authors>
  <commentList>
    <comment ref="D8" authorId="0" shapeId="0">
      <text>
        <r>
          <rPr>
            <b/>
            <sz val="16"/>
            <color indexed="81"/>
            <rFont val="Tahoma"/>
            <family val="2"/>
          </rPr>
          <t>Bahri I. Selimi:</t>
        </r>
        <r>
          <rPr>
            <sz val="16"/>
            <color indexed="81"/>
            <rFont val="Tahoma"/>
            <family val="2"/>
          </rPr>
          <t xml:space="preserve">
Te shiqohet mundesia e anulimit te kesaj shume nese perfondon ky projekt ne 2024
</t>
        </r>
      </text>
    </comment>
  </commentList>
</comments>
</file>

<file path=xl/sharedStrings.xml><?xml version="1.0" encoding="utf-8"?>
<sst xmlns="http://schemas.openxmlformats.org/spreadsheetml/2006/main" count="231" uniqueCount="121">
  <si>
    <t>Nr.</t>
  </si>
  <si>
    <t>III.</t>
  </si>
  <si>
    <t>TOTALI :</t>
  </si>
  <si>
    <t>Mjetet për bashkëfinancim të projekteve</t>
  </si>
  <si>
    <t>II.</t>
  </si>
  <si>
    <t>ADMINISTRATA  KOMUNALE</t>
  </si>
  <si>
    <t>Administrata dhe Personeli</t>
  </si>
  <si>
    <t>Planifikim Urban dhe Mjedisi</t>
  </si>
  <si>
    <t>Projektit</t>
  </si>
  <si>
    <t>.</t>
  </si>
  <si>
    <t>Kodi i</t>
  </si>
  <si>
    <t>Buxhet dhe Financa</t>
  </si>
  <si>
    <t>Vlerësimi</t>
  </si>
  <si>
    <t>Shërbimet Publike, Mbrojtja Civile, Emergjenca</t>
  </si>
  <si>
    <t>Bujqësi, Pylltari dhe Zhvillimi Rural</t>
  </si>
  <si>
    <t>IV.</t>
  </si>
  <si>
    <t>V.</t>
  </si>
  <si>
    <t>VI.</t>
  </si>
  <si>
    <t>VII.</t>
  </si>
  <si>
    <t>I</t>
  </si>
  <si>
    <t>Rregullimi I varrezave të Dëshmorëve dhe Veteranëve të Uçk-së</t>
  </si>
  <si>
    <t>Zhvillimi Ekonomik</t>
  </si>
  <si>
    <t>KULTURË, RINI DHE SPORT</t>
  </si>
  <si>
    <t>Emertimi i projekteve:</t>
  </si>
  <si>
    <t>Buxheti</t>
  </si>
  <si>
    <t>VIII.</t>
  </si>
  <si>
    <t>Ndërtimi i shtretërve të lumenjëve dhe përrockave</t>
  </si>
  <si>
    <t>Ndertimi dhe asfaltimi I pjesës së mbetur të rrugës Ismail Raka, segmenti prej Shtepisë së Kulturës deri te Xhamia e Dëshmorëve</t>
  </si>
  <si>
    <t xml:space="preserve">Rregullimi i ndriçimit publik </t>
  </si>
  <si>
    <t>X.</t>
  </si>
  <si>
    <t>SHËNDETËSIA</t>
  </si>
  <si>
    <r>
      <t>Vler</t>
    </r>
    <r>
      <rPr>
        <b/>
        <sz val="38"/>
        <rFont val="Arial"/>
        <family val="2"/>
      </rPr>
      <t>ë</t>
    </r>
    <r>
      <rPr>
        <b/>
        <sz val="38"/>
        <rFont val="Times New Roman"/>
        <family val="1"/>
      </rPr>
      <t>simi</t>
    </r>
  </si>
  <si>
    <t xml:space="preserve">Tab.4.2. Propozim             </t>
  </si>
  <si>
    <t>MIRËQENJA SOCIALE</t>
  </si>
  <si>
    <t>XIX.</t>
  </si>
  <si>
    <t>ARSIMI FILLORË</t>
  </si>
  <si>
    <t>ARSIMI I MESËM</t>
  </si>
  <si>
    <t>Ndërtimi i fabrikës për trajtimin e ujit të pijes në Sepetin</t>
  </si>
  <si>
    <t>Rregullimi i sistemit te ngrohjes qendrore te objektit të Administrates Komunale</t>
  </si>
  <si>
    <t>I ri</t>
  </si>
  <si>
    <t>Ndërtimi i objektit të QPS-ës në Kaçanik</t>
  </si>
  <si>
    <t>45087</t>
  </si>
  <si>
    <t>Rregullimi dhe asfaltimi i rrugëve në pjesën urbane-Kaçanik</t>
  </si>
  <si>
    <t>Rregullimi dhe asfaltimi i rrugëve në pjesën rurale-Kaçanik</t>
  </si>
  <si>
    <t xml:space="preserve">Furnizim me tabela digjitale per shkollat fillore dhe te mesme </t>
  </si>
  <si>
    <t>Rregullimi i rruges Bob-Kulla Hasanit</t>
  </si>
  <si>
    <t>52636</t>
  </si>
  <si>
    <t>52699</t>
  </si>
  <si>
    <t>52705</t>
  </si>
  <si>
    <t>Ndertimi i kanalizimeve fekale dhe atmosferike</t>
  </si>
  <si>
    <t>52879</t>
  </si>
  <si>
    <t>Ndërtimi dhe rregullimi i rrjeteve të ujësjellësve</t>
  </si>
  <si>
    <t>52883</t>
  </si>
  <si>
    <t>52809</t>
  </si>
  <si>
    <t xml:space="preserve">Ndërtimi dhe rregullimi i hapësirave publike </t>
  </si>
  <si>
    <t>52820</t>
  </si>
  <si>
    <t>Asfaltimi I rrugës "Hamëz Jashari" segmenti Silkapor - Rakaj</t>
  </si>
  <si>
    <t>Projekte te ndryshme infrastrukturore</t>
  </si>
  <si>
    <t>Projektet zhvillimore te turizmit</t>
  </si>
  <si>
    <t>53142</t>
  </si>
  <si>
    <t>53279</t>
  </si>
  <si>
    <t>52979</t>
  </si>
  <si>
    <t>Ndertimi i sallës së Edukatës Fizike ne SHFMU  ''Kadri Zeka'' Dubravë</t>
  </si>
  <si>
    <t>53229</t>
  </si>
  <si>
    <t>Ndërtimi i aneksit të IAAP-Feriz Guri dhe Vëllezërit Çaka</t>
  </si>
  <si>
    <t>Qeveritar</t>
  </si>
  <si>
    <t xml:space="preserve">Grant </t>
  </si>
  <si>
    <t>Te hyra</t>
  </si>
  <si>
    <t>vetanake</t>
  </si>
  <si>
    <t>Rregullimi i varrezave të Dëshmorëve dhe Veteranëve të Uçk-së</t>
  </si>
  <si>
    <t>Ndertimi i ures mbi lumin Nerodime dhe mbi hekurudhë</t>
  </si>
  <si>
    <t>Ndertimi i urave mbi lumin Lepenc</t>
  </si>
  <si>
    <t>XI.</t>
  </si>
  <si>
    <t>Asfaltimi i rrugës "Hamëz Jashari" segmenti Silkapor - Rakaj</t>
  </si>
  <si>
    <t>Ndërtimi i depos dhe garazhës në QKMF</t>
  </si>
  <si>
    <t>Total 2025-2027</t>
  </si>
  <si>
    <t>Ndertimi i trotuarit ne rrugen regjionale Ahmet Kaçiku segmenti Restaurant Natyra-Fushë e Pajtimit, faza II-të</t>
  </si>
  <si>
    <t>Rehabilitimi dhe asfaltimi I rruges Bob-Doganaj</t>
  </si>
  <si>
    <t>Ndertimi I trotuarit dhe ndriqimit publik ne rrugen Fadil Bunjaku, faza II-të</t>
  </si>
  <si>
    <t>Ndertimi I aneksit dhe rrethojes ne SHFMU Dituria-Shtrazë</t>
  </si>
  <si>
    <t>Ndertimi i sallës së Edukatës Fizike ne SHFMU  ''Idriz Seferi'' Bob</t>
  </si>
  <si>
    <t>Vendosja e paneleve diellore ne objektet shkollore</t>
  </si>
  <si>
    <t xml:space="preserve">Digjitalizimi i SHFMU-ve </t>
  </si>
  <si>
    <t xml:space="preserve">Digjitalizimi i SHML-ve </t>
  </si>
  <si>
    <t>Vendosja e paneleve diellore në IAAP-Feriz Guri dhe Vëllezërit Çaka</t>
  </si>
  <si>
    <t>Rregullimi dhe asfaltimi i rruges Runjevë-Stagovë-Kaçanik I Vjeter</t>
  </si>
  <si>
    <t>Ndertimi I trotuarit, shtegut per çiklizem dhe rehabilitimi i rrugës "Adem Jashari" Stagovë</t>
  </si>
  <si>
    <t xml:space="preserve">Projekte te ndryshme infrastrukturore në bujqësi </t>
  </si>
  <si>
    <t>Ndertimi I kolektorit pergjate Lumit lepenc dhe Nerodime</t>
  </si>
  <si>
    <t>Projekte te ndryshme infrastrukturore urbanistike</t>
  </si>
  <si>
    <t>Digjitalizimi i SHFMU "Emin Duraku" Kaçanik</t>
  </si>
  <si>
    <t>Ndertimi i kioskave per biznese ne Bulevard në Sheshin e qytetit dhe pika tjera turistike</t>
  </si>
  <si>
    <t>Ndertimi i shtegut të Lirisë-faza I-rë</t>
  </si>
  <si>
    <t>Rregullimi i sistemit te ngrohjes qendrore te objektit të Administrates Komunale-Faza II-të</t>
  </si>
  <si>
    <t>Projekte te ndryshme infrastrukturore në shëndetesi</t>
  </si>
  <si>
    <t>Projektet kapitale 2025 -2027</t>
  </si>
  <si>
    <t>Furnizimi me gjeneraorë për SHFMU: "Kadri Zeka" - "Nazmi Osmani" - "Idriz Seferi" - "7 Shtatori" - "Jusuf Gërvalla" - " Agim Bajarami" - "Gafurr Luma" - "Ali Asllani"</t>
  </si>
  <si>
    <t>Ndërtimi dhe rregullimi I tereneve sportive</t>
  </si>
  <si>
    <t>Ndertimi i ballkonit panoramik te Guri Shpuar</t>
  </si>
  <si>
    <t>Rregullimi dhe asfaltimi i rruges Runjevë-Stagovë-Kaçanik i Vjeter</t>
  </si>
  <si>
    <t>Ndertimi i trotuarit dhe ndriqimit publik ne rrugen Fadil Bunjaku, faza II-të</t>
  </si>
  <si>
    <t>Ndertimi dhe asfaltimi i pjesës së mbetur të rrugës Ismail Raka, segmenti prej Shtepisë së Kulturës deri te Xhamia e Dëshmorëve</t>
  </si>
  <si>
    <t>Ndërtimi i rrugës dhe trotuarit "Reshat Shehu" faza II-të</t>
  </si>
  <si>
    <t>54429</t>
  </si>
  <si>
    <t>53272</t>
  </si>
  <si>
    <t>54433</t>
  </si>
  <si>
    <t>Mirëmbajtja investive në objektin e QKMF-së</t>
  </si>
  <si>
    <t>Ndërtimi i mureve mbrojtëse në rrugën Hamëz Jashari-Mejdi Dalloshi-Shaban dhe Isen Elezi</t>
  </si>
  <si>
    <t>Zgjerimi i rrugës Gryka e Kaçanikut-Kaçanik i Vjetër</t>
  </si>
  <si>
    <t>87654321`1` 0+`-</t>
  </si>
  <si>
    <t>][k</t>
  </si>
  <si>
    <t>`123=-6+3</t>
  </si>
  <si>
    <t>55169</t>
  </si>
  <si>
    <t>55167</t>
  </si>
  <si>
    <t>Rregullimi i ndriçimit publik ne fshatin Gajre, rruga Avdullah Baftiu segmanti Vatë-Kamish, rruga Isen Elezi-Lamaj dhe ne  rruget e qytetit.</t>
  </si>
  <si>
    <t>Ndërtimi dhe rregullimi i rrjeteve të ujësjellësve ne lokalitet: Kaçanik dhe Vataj të Eperme Dubravë</t>
  </si>
  <si>
    <t>Ndërtimi i kanaleve të ujitjes në fshatrat Nikaj-Provoli-Kovaqec ZK-Kaçanik</t>
  </si>
  <si>
    <t>54391</t>
  </si>
  <si>
    <t>Ndërtimi i rrugës dhe trotuarit "Reshat Shehu</t>
  </si>
  <si>
    <t>Furnizim me tabela digjitale i SHFMU “Emin Duraku” dhe Gjim.”Skenderbeu”</t>
  </si>
  <si>
    <t xml:space="preserve">Tab.4.2.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</si>
</sst>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3" formatCode="_(* #,##0_);_(* \(#,##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20"/>
      <name val="Times New Roman"/>
      <family val="1"/>
    </font>
    <font>
      <sz val="10"/>
      <name val="Arial"/>
      <family val="2"/>
    </font>
    <font>
      <sz val="30"/>
      <name val="Times New Roman"/>
      <family val="1"/>
    </font>
    <font>
      <b/>
      <sz val="35"/>
      <name val="Times New Roman"/>
      <family val="1"/>
    </font>
    <font>
      <b/>
      <sz val="25"/>
      <name val="Times New Roman"/>
      <family val="1"/>
    </font>
    <font>
      <sz val="35"/>
      <name val="Times New Roman"/>
      <family val="1"/>
    </font>
    <font>
      <sz val="40"/>
      <name val="Times New Roman"/>
      <family val="1"/>
    </font>
    <font>
      <b/>
      <sz val="40"/>
      <name val="Times New Roman"/>
      <family val="1"/>
    </font>
    <font>
      <b/>
      <u val="singleAccounting"/>
      <sz val="40"/>
      <name val="Times New Roman"/>
      <family val="1"/>
    </font>
    <font>
      <b/>
      <sz val="38"/>
      <name val="Times New Roman"/>
      <family val="1"/>
    </font>
    <font>
      <sz val="38"/>
      <name val="Times New Roman"/>
      <family val="1"/>
    </font>
    <font>
      <b/>
      <sz val="38"/>
      <name val="Arial"/>
      <family val="2"/>
    </font>
    <font>
      <sz val="25"/>
      <name val="Times New Roman"/>
      <family val="1"/>
    </font>
    <font>
      <sz val="20"/>
      <name val="Times New Roman"/>
      <family val="1"/>
    </font>
    <font>
      <b/>
      <sz val="30"/>
      <name val="Times New Roman"/>
      <family val="1"/>
    </font>
    <font>
      <sz val="32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32"/>
      <name val="Times New Roman"/>
      <family val="1"/>
    </font>
    <font>
      <i/>
      <sz val="32"/>
      <name val="Times New Roman"/>
      <family val="1"/>
    </font>
    <font>
      <b/>
      <sz val="16"/>
      <color indexed="81"/>
      <name val="Tahoma"/>
      <family val="2"/>
    </font>
    <font>
      <sz val="16"/>
      <color indexed="81"/>
      <name val="Tahoma"/>
      <family val="2"/>
    </font>
    <font>
      <b/>
      <sz val="40"/>
      <color rgb="FFFF0000"/>
      <name val="Times New Roman"/>
      <family val="1"/>
    </font>
    <font>
      <b/>
      <sz val="38"/>
      <color theme="1"/>
      <name val="Times New Roman"/>
      <family val="1"/>
    </font>
    <font>
      <b/>
      <sz val="20"/>
      <color theme="1"/>
      <name val="Times New Roman"/>
      <family val="1"/>
    </font>
    <font>
      <sz val="40"/>
      <color rgb="FFFF0000"/>
      <name val="Times New Roman"/>
      <family val="1"/>
    </font>
    <font>
      <sz val="40"/>
      <color theme="1"/>
      <name val="Times New Roman"/>
      <family val="1"/>
    </font>
    <font>
      <b/>
      <sz val="40"/>
      <color theme="1"/>
      <name val="Times New Roman"/>
      <family val="1"/>
    </font>
    <font>
      <b/>
      <sz val="12"/>
      <color theme="1"/>
      <name val="Times New Roman"/>
      <family val="1"/>
    </font>
    <font>
      <sz val="32"/>
      <color theme="1"/>
      <name val="Times New Roman"/>
      <family val="1"/>
    </font>
    <font>
      <sz val="32"/>
      <color rgb="FFFF0000"/>
      <name val="Times New Roman"/>
      <family val="1"/>
    </font>
    <font>
      <b/>
      <sz val="32"/>
      <color rgb="FFFF0000"/>
      <name val="Times New Roman"/>
      <family val="1"/>
    </font>
    <font>
      <b/>
      <sz val="32"/>
      <color theme="1"/>
      <name val="Times New Roman"/>
      <family val="1"/>
    </font>
    <font>
      <b/>
      <sz val="20"/>
      <color rgb="FFFF0000"/>
      <name val="Times New Roman"/>
      <family val="1"/>
    </font>
    <font>
      <sz val="25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4" fillId="0" borderId="0"/>
  </cellStyleXfs>
  <cellXfs count="334">
    <xf numFmtId="0" fontId="0" fillId="0" borderId="0" xfId="0"/>
    <xf numFmtId="173" fontId="3" fillId="0" borderId="0" xfId="1" applyNumberFormat="1" applyFont="1" applyAlignment="1">
      <alignment vertical="center"/>
    </xf>
    <xf numFmtId="173" fontId="8" fillId="0" borderId="30" xfId="1" applyNumberFormat="1" applyFont="1" applyFill="1" applyBorder="1" applyAlignment="1">
      <alignment horizontal="left" vertical="center" wrapText="1"/>
    </xf>
    <xf numFmtId="173" fontId="8" fillId="0" borderId="4" xfId="1" applyNumberFormat="1" applyFont="1" applyBorder="1" applyAlignment="1">
      <alignment vertical="center" wrapText="1"/>
    </xf>
    <xf numFmtId="173" fontId="9" fillId="0" borderId="0" xfId="1" applyNumberFormat="1" applyFont="1" applyAlignment="1">
      <alignment vertical="center"/>
    </xf>
    <xf numFmtId="173" fontId="9" fillId="0" borderId="0" xfId="1" applyNumberFormat="1" applyFont="1"/>
    <xf numFmtId="173" fontId="9" fillId="0" borderId="0" xfId="1" applyNumberFormat="1" applyFont="1" applyAlignment="1">
      <alignment vertical="top"/>
    </xf>
    <xf numFmtId="173" fontId="10" fillId="5" borderId="31" xfId="1" applyNumberFormat="1" applyFont="1" applyFill="1" applyBorder="1" applyAlignment="1">
      <alignment horizontal="center" vertical="center"/>
    </xf>
    <xf numFmtId="173" fontId="10" fillId="5" borderId="32" xfId="1" applyNumberFormat="1" applyFont="1" applyFill="1" applyBorder="1" applyAlignment="1">
      <alignment horizontal="center" vertical="center"/>
    </xf>
    <xf numFmtId="173" fontId="10" fillId="6" borderId="17" xfId="1" applyNumberFormat="1" applyFont="1" applyFill="1" applyBorder="1" applyAlignment="1">
      <alignment horizontal="center" vertical="center"/>
    </xf>
    <xf numFmtId="173" fontId="10" fillId="6" borderId="28" xfId="1" applyNumberFormat="1" applyFont="1" applyFill="1" applyBorder="1" applyAlignment="1">
      <alignment horizontal="center" vertical="center"/>
    </xf>
    <xf numFmtId="173" fontId="10" fillId="0" borderId="0" xfId="1" applyNumberFormat="1" applyFont="1" applyAlignment="1">
      <alignment vertical="center"/>
    </xf>
    <xf numFmtId="173" fontId="10" fillId="6" borderId="33" xfId="1" applyNumberFormat="1" applyFont="1" applyFill="1" applyBorder="1" applyAlignment="1">
      <alignment horizontal="left" vertical="center" wrapText="1"/>
    </xf>
    <xf numFmtId="173" fontId="10" fillId="6" borderId="14" xfId="1" applyNumberFormat="1" applyFont="1" applyFill="1" applyBorder="1" applyAlignment="1">
      <alignment horizontal="left" vertical="center" wrapText="1"/>
    </xf>
    <xf numFmtId="173" fontId="10" fillId="6" borderId="14" xfId="1" applyNumberFormat="1" applyFont="1" applyFill="1" applyBorder="1" applyAlignment="1">
      <alignment horizontal="right" vertical="center" wrapText="1"/>
    </xf>
    <xf numFmtId="43" fontId="10" fillId="0" borderId="0" xfId="1" applyNumberFormat="1" applyFont="1" applyAlignment="1">
      <alignment vertical="center"/>
    </xf>
    <xf numFmtId="173" fontId="25" fillId="0" borderId="0" xfId="1" applyNumberFormat="1" applyFont="1" applyAlignment="1">
      <alignment vertical="center"/>
    </xf>
    <xf numFmtId="0" fontId="9" fillId="0" borderId="6" xfId="2" quotePrefix="1" applyFont="1" applyBorder="1" applyAlignment="1">
      <alignment horizontal="center" vertical="center"/>
    </xf>
    <xf numFmtId="173" fontId="10" fillId="6" borderId="34" xfId="1" applyNumberFormat="1" applyFont="1" applyFill="1" applyBorder="1" applyAlignment="1">
      <alignment horizontal="left" vertical="center" wrapText="1"/>
    </xf>
    <xf numFmtId="173" fontId="10" fillId="2" borderId="0" xfId="1" applyNumberFormat="1" applyFont="1" applyFill="1" applyAlignment="1">
      <alignment vertical="center"/>
    </xf>
    <xf numFmtId="173" fontId="10" fillId="3" borderId="0" xfId="1" applyNumberFormat="1" applyFont="1" applyFill="1" applyAlignment="1">
      <alignment vertical="center"/>
    </xf>
    <xf numFmtId="173" fontId="9" fillId="0" borderId="4" xfId="1" quotePrefix="1" applyNumberFormat="1" applyFont="1" applyBorder="1" applyAlignment="1">
      <alignment horizontal="center" vertical="center"/>
    </xf>
    <xf numFmtId="173" fontId="9" fillId="2" borderId="0" xfId="1" applyNumberFormat="1" applyFont="1" applyFill="1" applyAlignment="1">
      <alignment vertical="center"/>
    </xf>
    <xf numFmtId="173" fontId="9" fillId="3" borderId="0" xfId="1" applyNumberFormat="1" applyFont="1" applyFill="1" applyAlignment="1">
      <alignment vertical="center"/>
    </xf>
    <xf numFmtId="173" fontId="9" fillId="0" borderId="4" xfId="1" quotePrefix="1" applyNumberFormat="1" applyFont="1" applyBorder="1" applyAlignment="1">
      <alignment horizontal="center" vertical="center" wrapText="1"/>
    </xf>
    <xf numFmtId="173" fontId="9" fillId="0" borderId="6" xfId="1" quotePrefix="1" applyNumberFormat="1" applyFont="1" applyBorder="1" applyAlignment="1">
      <alignment horizontal="center" vertical="center" wrapText="1"/>
    </xf>
    <xf numFmtId="173" fontId="9" fillId="0" borderId="0" xfId="1" applyNumberFormat="1" applyFont="1" applyAlignment="1">
      <alignment wrapText="1"/>
    </xf>
    <xf numFmtId="173" fontId="11" fillId="0" borderId="0" xfId="1" applyNumberFormat="1" applyFont="1" applyAlignment="1">
      <alignment wrapText="1"/>
    </xf>
    <xf numFmtId="0" fontId="12" fillId="7" borderId="22" xfId="1" applyNumberFormat="1" applyFont="1" applyFill="1" applyBorder="1" applyAlignment="1">
      <alignment horizontal="center" vertical="center" wrapText="1"/>
    </xf>
    <xf numFmtId="173" fontId="26" fillId="5" borderId="35" xfId="1" quotePrefix="1" applyNumberFormat="1" applyFont="1" applyFill="1" applyBorder="1" applyAlignment="1">
      <alignment horizontal="center" vertical="center" wrapText="1"/>
    </xf>
    <xf numFmtId="173" fontId="12" fillId="6" borderId="16" xfId="1" applyNumberFormat="1" applyFont="1" applyFill="1" applyBorder="1" applyAlignment="1">
      <alignment vertical="center"/>
    </xf>
    <xf numFmtId="173" fontId="12" fillId="6" borderId="14" xfId="1" applyNumberFormat="1" applyFont="1" applyFill="1" applyBorder="1" applyAlignment="1">
      <alignment vertical="center"/>
    </xf>
    <xf numFmtId="173" fontId="13" fillId="0" borderId="0" xfId="1" applyNumberFormat="1" applyFont="1"/>
    <xf numFmtId="0" fontId="9" fillId="0" borderId="8" xfId="2" applyFont="1" applyBorder="1" applyAlignment="1">
      <alignment horizontal="center" vertical="center"/>
    </xf>
    <xf numFmtId="173" fontId="10" fillId="2" borderId="0" xfId="1" applyNumberFormat="1" applyFont="1" applyFill="1" applyAlignment="1">
      <alignment horizontal="center" vertical="center"/>
    </xf>
    <xf numFmtId="173" fontId="10" fillId="0" borderId="0" xfId="1" applyNumberFormat="1" applyFont="1" applyAlignment="1">
      <alignment horizontal="center" vertical="center"/>
    </xf>
    <xf numFmtId="0" fontId="9" fillId="0" borderId="4" xfId="2" quotePrefix="1" applyFont="1" applyBorder="1" applyAlignment="1">
      <alignment horizontal="center" vertical="center"/>
    </xf>
    <xf numFmtId="0" fontId="10" fillId="6" borderId="36" xfId="2" applyFont="1" applyFill="1" applyBorder="1" applyAlignment="1">
      <alignment horizontal="right" vertical="center"/>
    </xf>
    <xf numFmtId="0" fontId="9" fillId="0" borderId="30" xfId="2" quotePrefix="1" applyFont="1" applyBorder="1" applyAlignment="1">
      <alignment horizontal="center" vertical="center"/>
    </xf>
    <xf numFmtId="173" fontId="9" fillId="5" borderId="0" xfId="1" applyNumberFormat="1" applyFont="1" applyFill="1" applyAlignment="1">
      <alignment vertical="center"/>
    </xf>
    <xf numFmtId="173" fontId="15" fillId="0" borderId="0" xfId="1" applyNumberFormat="1" applyFont="1" applyAlignment="1">
      <alignment horizontal="center"/>
    </xf>
    <xf numFmtId="173" fontId="15" fillId="7" borderId="29" xfId="1" applyNumberFormat="1" applyFont="1" applyFill="1" applyBorder="1" applyAlignment="1">
      <alignment horizontal="center"/>
    </xf>
    <xf numFmtId="173" fontId="7" fillId="7" borderId="22" xfId="1" applyNumberFormat="1" applyFont="1" applyFill="1" applyBorder="1" applyAlignment="1">
      <alignment horizontal="center" vertical="top"/>
    </xf>
    <xf numFmtId="173" fontId="7" fillId="6" borderId="16" xfId="1" applyNumberFormat="1" applyFont="1" applyFill="1" applyBorder="1" applyAlignment="1">
      <alignment horizontal="center" vertical="center"/>
    </xf>
    <xf numFmtId="173" fontId="7" fillId="6" borderId="13" xfId="1" applyNumberFormat="1" applyFont="1" applyFill="1" applyBorder="1" applyAlignment="1">
      <alignment horizontal="center" vertical="center"/>
    </xf>
    <xf numFmtId="173" fontId="7" fillId="6" borderId="37" xfId="1" applyNumberFormat="1" applyFont="1" applyFill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173" fontId="7" fillId="4" borderId="13" xfId="1" applyNumberFormat="1" applyFont="1" applyFill="1" applyBorder="1" applyAlignment="1">
      <alignment horizontal="center" vertical="center"/>
    </xf>
    <xf numFmtId="173" fontId="6" fillId="7" borderId="29" xfId="1" applyNumberFormat="1" applyFont="1" applyFill="1" applyBorder="1" applyAlignment="1">
      <alignment horizontal="center" vertical="top" wrapText="1"/>
    </xf>
    <xf numFmtId="173" fontId="6" fillId="7" borderId="22" xfId="1" applyNumberFormat="1" applyFont="1" applyFill="1" applyBorder="1" applyAlignment="1">
      <alignment horizontal="center" wrapText="1"/>
    </xf>
    <xf numFmtId="173" fontId="12" fillId="6" borderId="15" xfId="1" applyNumberFormat="1" applyFont="1" applyFill="1" applyBorder="1" applyAlignment="1">
      <alignment vertical="center"/>
    </xf>
    <xf numFmtId="173" fontId="9" fillId="0" borderId="6" xfId="1" applyNumberFormat="1" applyFont="1" applyFill="1" applyBorder="1" applyAlignment="1">
      <alignment horizontal="left" vertical="center" wrapText="1"/>
    </xf>
    <xf numFmtId="173" fontId="15" fillId="0" borderId="37" xfId="1" applyNumberFormat="1" applyFont="1" applyFill="1" applyBorder="1" applyAlignment="1">
      <alignment horizontal="center" vertical="center"/>
    </xf>
    <xf numFmtId="173" fontId="10" fillId="0" borderId="36" xfId="1" applyNumberFormat="1" applyFont="1" applyFill="1" applyBorder="1" applyAlignment="1">
      <alignment horizontal="right" vertical="center" wrapText="1"/>
    </xf>
    <xf numFmtId="173" fontId="10" fillId="0" borderId="12" xfId="1" applyNumberFormat="1" applyFont="1" applyFill="1" applyBorder="1" applyAlignment="1">
      <alignment horizontal="left" vertical="center"/>
    </xf>
    <xf numFmtId="173" fontId="26" fillId="0" borderId="12" xfId="1" applyNumberFormat="1" applyFont="1" applyFill="1" applyBorder="1" applyAlignment="1">
      <alignment horizontal="center" vertical="center" wrapText="1"/>
    </xf>
    <xf numFmtId="173" fontId="26" fillId="0" borderId="12" xfId="1" applyNumberFormat="1" applyFont="1" applyFill="1" applyBorder="1" applyAlignment="1">
      <alignment vertical="center"/>
    </xf>
    <xf numFmtId="173" fontId="26" fillId="0" borderId="11" xfId="1" applyNumberFormat="1" applyFont="1" applyFill="1" applyBorder="1" applyAlignment="1">
      <alignment vertical="center"/>
    </xf>
    <xf numFmtId="173" fontId="16" fillId="0" borderId="0" xfId="1" applyNumberFormat="1" applyFont="1" applyAlignment="1">
      <alignment vertical="center"/>
    </xf>
    <xf numFmtId="173" fontId="7" fillId="4" borderId="34" xfId="1" applyNumberFormat="1" applyFont="1" applyFill="1" applyBorder="1" applyAlignment="1">
      <alignment horizontal="center" vertical="center"/>
    </xf>
    <xf numFmtId="173" fontId="6" fillId="4" borderId="33" xfId="1" applyNumberFormat="1" applyFont="1" applyFill="1" applyBorder="1" applyAlignment="1">
      <alignment vertical="center" wrapText="1"/>
    </xf>
    <xf numFmtId="173" fontId="10" fillId="4" borderId="33" xfId="1" applyNumberFormat="1" applyFont="1" applyFill="1" applyBorder="1" applyAlignment="1">
      <alignment vertical="center" wrapText="1"/>
    </xf>
    <xf numFmtId="173" fontId="5" fillId="0" borderId="0" xfId="1" applyNumberFormat="1" applyFont="1" applyAlignment="1">
      <alignment vertical="center"/>
    </xf>
    <xf numFmtId="173" fontId="5" fillId="0" borderId="0" xfId="1" quotePrefix="1" applyNumberFormat="1" applyFont="1"/>
    <xf numFmtId="173" fontId="5" fillId="0" borderId="0" xfId="1" applyNumberFormat="1" applyFont="1" applyAlignment="1">
      <alignment vertical="top"/>
    </xf>
    <xf numFmtId="173" fontId="17" fillId="0" borderId="0" xfId="1" applyNumberFormat="1" applyFont="1" applyAlignment="1">
      <alignment vertical="center"/>
    </xf>
    <xf numFmtId="173" fontId="5" fillId="0" borderId="0" xfId="1" applyNumberFormat="1" applyFont="1" applyAlignment="1">
      <alignment horizontal="center" vertical="center"/>
    </xf>
    <xf numFmtId="173" fontId="5" fillId="5" borderId="0" xfId="1" applyNumberFormat="1" applyFont="1" applyFill="1" applyAlignment="1">
      <alignment vertical="center"/>
    </xf>
    <xf numFmtId="173" fontId="5" fillId="0" borderId="0" xfId="1" applyNumberFormat="1" applyFont="1"/>
    <xf numFmtId="173" fontId="9" fillId="4" borderId="26" xfId="1" quotePrefix="1" applyNumberFormat="1" applyFont="1" applyFill="1" applyBorder="1" applyAlignment="1">
      <alignment horizontal="center" vertical="center" wrapText="1"/>
    </xf>
    <xf numFmtId="173" fontId="18" fillId="0" borderId="4" xfId="1" applyNumberFormat="1" applyFont="1" applyBorder="1" applyAlignment="1">
      <alignment vertical="center" wrapText="1"/>
    </xf>
    <xf numFmtId="173" fontId="18" fillId="0" borderId="4" xfId="1" applyNumberFormat="1" applyFont="1" applyFill="1" applyBorder="1" applyAlignment="1">
      <alignment horizontal="left" vertical="center" wrapText="1"/>
    </xf>
    <xf numFmtId="173" fontId="16" fillId="0" borderId="37" xfId="1" applyNumberFormat="1" applyFont="1" applyFill="1" applyBorder="1" applyAlignment="1">
      <alignment horizontal="center" vertical="center"/>
    </xf>
    <xf numFmtId="173" fontId="3" fillId="0" borderId="36" xfId="1" applyNumberFormat="1" applyFont="1" applyFill="1" applyBorder="1" applyAlignment="1">
      <alignment horizontal="right" vertical="center" wrapText="1"/>
    </xf>
    <xf numFmtId="173" fontId="3" fillId="0" borderId="36" xfId="1" applyNumberFormat="1" applyFont="1" applyFill="1" applyBorder="1" applyAlignment="1">
      <alignment horizontal="left" vertical="center"/>
    </xf>
    <xf numFmtId="173" fontId="27" fillId="0" borderId="36" xfId="1" applyNumberFormat="1" applyFont="1" applyFill="1" applyBorder="1" applyAlignment="1">
      <alignment horizontal="center" vertical="center" wrapText="1"/>
    </xf>
    <xf numFmtId="43" fontId="27" fillId="0" borderId="41" xfId="1" applyFont="1" applyFill="1" applyBorder="1" applyAlignment="1">
      <alignment vertical="center"/>
    </xf>
    <xf numFmtId="173" fontId="9" fillId="0" borderId="30" xfId="1" quotePrefix="1" applyNumberFormat="1" applyFont="1" applyFill="1" applyBorder="1" applyAlignment="1">
      <alignment horizontal="center" vertical="center" wrapText="1"/>
    </xf>
    <xf numFmtId="173" fontId="9" fillId="0" borderId="2" xfId="1" quotePrefix="1" applyNumberFormat="1" applyFont="1" applyFill="1" applyBorder="1" applyAlignment="1">
      <alignment horizontal="center" vertical="center" wrapText="1"/>
    </xf>
    <xf numFmtId="173" fontId="12" fillId="7" borderId="29" xfId="1" applyNumberFormat="1" applyFont="1" applyFill="1" applyBorder="1" applyAlignment="1">
      <alignment horizontal="center" vertical="center" wrapText="1"/>
    </xf>
    <xf numFmtId="173" fontId="19" fillId="0" borderId="0" xfId="1" applyNumberFormat="1" applyFont="1" applyAlignment="1">
      <alignment vertical="center"/>
    </xf>
    <xf numFmtId="173" fontId="19" fillId="0" borderId="0" xfId="1" quotePrefix="1" applyNumberFormat="1" applyFont="1"/>
    <xf numFmtId="173" fontId="19" fillId="0" borderId="0" xfId="1" applyNumberFormat="1" applyFont="1" applyAlignment="1">
      <alignment vertical="top"/>
    </xf>
    <xf numFmtId="173" fontId="20" fillId="0" borderId="0" xfId="1" applyNumberFormat="1" applyFont="1" applyAlignment="1">
      <alignment vertical="center"/>
    </xf>
    <xf numFmtId="173" fontId="20" fillId="2" borderId="0" xfId="1" applyNumberFormat="1" applyFont="1" applyFill="1" applyAlignment="1">
      <alignment horizontal="center" vertical="center"/>
    </xf>
    <xf numFmtId="173" fontId="20" fillId="2" borderId="0" xfId="1" applyNumberFormat="1" applyFont="1" applyFill="1" applyAlignment="1">
      <alignment vertical="center"/>
    </xf>
    <xf numFmtId="173" fontId="19" fillId="5" borderId="0" xfId="1" applyNumberFormat="1" applyFont="1" applyFill="1" applyAlignment="1">
      <alignment vertical="center"/>
    </xf>
    <xf numFmtId="173" fontId="19" fillId="0" borderId="0" xfId="1" applyNumberFormat="1" applyFont="1"/>
    <xf numFmtId="0" fontId="10" fillId="6" borderId="14" xfId="2" applyFont="1" applyFill="1" applyBorder="1" applyAlignment="1">
      <alignment horizontal="right" vertical="center"/>
    </xf>
    <xf numFmtId="173" fontId="10" fillId="6" borderId="10" xfId="1" applyNumberFormat="1" applyFont="1" applyFill="1" applyBorder="1" applyAlignment="1">
      <alignment horizontal="center" vertical="center" wrapText="1"/>
    </xf>
    <xf numFmtId="173" fontId="9" fillId="0" borderId="6" xfId="1" quotePrefix="1" applyNumberFormat="1" applyFont="1" applyBorder="1" applyAlignment="1">
      <alignment horizontal="center" vertical="center"/>
    </xf>
    <xf numFmtId="173" fontId="28" fillId="0" borderId="0" xfId="1" applyNumberFormat="1" applyFont="1" applyAlignment="1">
      <alignment vertical="center"/>
    </xf>
    <xf numFmtId="173" fontId="9" fillId="0" borderId="30" xfId="1" applyNumberFormat="1" applyFont="1" applyFill="1" applyBorder="1" applyAlignment="1">
      <alignment horizontal="left" vertical="center" wrapText="1"/>
    </xf>
    <xf numFmtId="173" fontId="9" fillId="0" borderId="30" xfId="1" applyNumberFormat="1" applyFont="1" applyBorder="1" applyAlignment="1">
      <alignment vertical="center"/>
    </xf>
    <xf numFmtId="173" fontId="9" fillId="2" borderId="30" xfId="1" applyNumberFormat="1" applyFont="1" applyFill="1" applyBorder="1" applyAlignment="1">
      <alignment vertical="center"/>
    </xf>
    <xf numFmtId="173" fontId="9" fillId="0" borderId="4" xfId="1" applyNumberFormat="1" applyFont="1" applyFill="1" applyBorder="1" applyAlignment="1">
      <alignment horizontal="left" vertical="center" wrapText="1"/>
    </xf>
    <xf numFmtId="173" fontId="9" fillId="0" borderId="4" xfId="1" applyNumberFormat="1" applyFont="1" applyBorder="1" applyAlignment="1">
      <alignment vertical="center"/>
    </xf>
    <xf numFmtId="173" fontId="9" fillId="2" borderId="4" xfId="1" applyNumberFormat="1" applyFont="1" applyFill="1" applyBorder="1" applyAlignment="1">
      <alignment vertical="center"/>
    </xf>
    <xf numFmtId="173" fontId="9" fillId="0" borderId="6" xfId="1" applyNumberFormat="1" applyFont="1" applyBorder="1" applyAlignment="1">
      <alignment vertical="center"/>
    </xf>
    <xf numFmtId="173" fontId="9" fillId="2" borderId="6" xfId="1" applyNumberFormat="1" applyFont="1" applyFill="1" applyBorder="1" applyAlignment="1">
      <alignment vertical="center"/>
    </xf>
    <xf numFmtId="173" fontId="10" fillId="6" borderId="13" xfId="1" applyNumberFormat="1" applyFont="1" applyFill="1" applyBorder="1" applyAlignment="1">
      <alignment horizontal="center" vertical="center"/>
    </xf>
    <xf numFmtId="173" fontId="10" fillId="6" borderId="14" xfId="1" applyNumberFormat="1" applyFont="1" applyFill="1" applyBorder="1" applyAlignment="1">
      <alignment vertical="center"/>
    </xf>
    <xf numFmtId="173" fontId="10" fillId="6" borderId="15" xfId="1" applyNumberFormat="1" applyFont="1" applyFill="1" applyBorder="1" applyAlignment="1">
      <alignment vertical="center"/>
    </xf>
    <xf numFmtId="173" fontId="9" fillId="0" borderId="2" xfId="1" applyNumberFormat="1" applyFont="1" applyBorder="1" applyAlignment="1">
      <alignment vertical="center"/>
    </xf>
    <xf numFmtId="173" fontId="9" fillId="2" borderId="25" xfId="1" applyNumberFormat="1" applyFont="1" applyFill="1" applyBorder="1" applyAlignment="1">
      <alignment vertical="center"/>
    </xf>
    <xf numFmtId="173" fontId="29" fillId="0" borderId="4" xfId="1" applyNumberFormat="1" applyFont="1" applyFill="1" applyBorder="1" applyAlignment="1">
      <alignment horizontal="left" vertical="center" wrapText="1"/>
    </xf>
    <xf numFmtId="173" fontId="9" fillId="0" borderId="4" xfId="1" applyNumberFormat="1" applyFont="1" applyFill="1" applyBorder="1" applyAlignment="1">
      <alignment vertical="center"/>
    </xf>
    <xf numFmtId="173" fontId="29" fillId="0" borderId="4" xfId="1" applyNumberFormat="1" applyFont="1" applyBorder="1" applyAlignment="1">
      <alignment vertical="center"/>
    </xf>
    <xf numFmtId="173" fontId="9" fillId="0" borderId="4" xfId="1" applyNumberFormat="1" applyFont="1" applyBorder="1" applyAlignment="1">
      <alignment vertical="center" wrapText="1"/>
    </xf>
    <xf numFmtId="173" fontId="9" fillId="0" borderId="6" xfId="1" applyNumberFormat="1" applyFont="1" applyBorder="1" applyAlignment="1">
      <alignment vertical="center" wrapText="1"/>
    </xf>
    <xf numFmtId="173" fontId="9" fillId="0" borderId="6" xfId="1" applyNumberFormat="1" applyFont="1" applyFill="1" applyBorder="1" applyAlignment="1">
      <alignment vertical="center"/>
    </xf>
    <xf numFmtId="173" fontId="10" fillId="6" borderId="10" xfId="1" applyNumberFormat="1" applyFont="1" applyFill="1" applyBorder="1" applyAlignment="1">
      <alignment horizontal="left" vertical="center" wrapText="1"/>
    </xf>
    <xf numFmtId="173" fontId="10" fillId="6" borderId="10" xfId="1" applyNumberFormat="1" applyFont="1" applyFill="1" applyBorder="1" applyAlignment="1">
      <alignment horizontal="center" vertical="center"/>
    </xf>
    <xf numFmtId="173" fontId="9" fillId="0" borderId="0" xfId="1" applyNumberFormat="1" applyFont="1" applyAlignment="1">
      <alignment horizontal="center" vertical="center"/>
    </xf>
    <xf numFmtId="173" fontId="10" fillId="6" borderId="34" xfId="1" applyNumberFormat="1" applyFont="1" applyFill="1" applyBorder="1" applyAlignment="1">
      <alignment vertical="center"/>
    </xf>
    <xf numFmtId="173" fontId="9" fillId="0" borderId="4" xfId="1" applyNumberFormat="1" applyFont="1" applyBorder="1" applyAlignment="1">
      <alignment horizontal="left" vertical="center" wrapText="1"/>
    </xf>
    <xf numFmtId="173" fontId="9" fillId="0" borderId="30" xfId="1" applyNumberFormat="1" applyFont="1" applyFill="1" applyBorder="1" applyAlignment="1">
      <alignment vertical="center"/>
    </xf>
    <xf numFmtId="173" fontId="10" fillId="4" borderId="14" xfId="1" applyNumberFormat="1" applyFont="1" applyFill="1" applyBorder="1" applyAlignment="1">
      <alignment horizontal="left" vertical="center" wrapText="1"/>
    </xf>
    <xf numFmtId="173" fontId="10" fillId="4" borderId="13" xfId="1" applyNumberFormat="1" applyFont="1" applyFill="1" applyBorder="1" applyAlignment="1">
      <alignment vertical="center"/>
    </xf>
    <xf numFmtId="173" fontId="9" fillId="0" borderId="27" xfId="1" applyNumberFormat="1" applyFont="1" applyBorder="1" applyAlignment="1">
      <alignment vertical="center"/>
    </xf>
    <xf numFmtId="173" fontId="30" fillId="4" borderId="33" xfId="1" applyNumberFormat="1" applyFont="1" applyFill="1" applyBorder="1" applyAlignment="1">
      <alignment vertical="center"/>
    </xf>
    <xf numFmtId="173" fontId="9" fillId="0" borderId="33" xfId="1" applyNumberFormat="1" applyFont="1" applyFill="1" applyBorder="1" applyAlignment="1">
      <alignment vertical="center" wrapText="1"/>
    </xf>
    <xf numFmtId="173" fontId="29" fillId="0" borderId="30" xfId="1" applyNumberFormat="1" applyFont="1" applyFill="1" applyBorder="1" applyAlignment="1">
      <alignment vertical="center"/>
    </xf>
    <xf numFmtId="173" fontId="9" fillId="0" borderId="4" xfId="1" applyNumberFormat="1" applyFont="1" applyFill="1" applyBorder="1" applyAlignment="1">
      <alignment vertical="center" wrapText="1"/>
    </xf>
    <xf numFmtId="173" fontId="29" fillId="0" borderId="2" xfId="1" applyNumberFormat="1" applyFont="1" applyFill="1" applyBorder="1" applyAlignment="1">
      <alignment vertical="center"/>
    </xf>
    <xf numFmtId="173" fontId="9" fillId="0" borderId="23" xfId="1" applyNumberFormat="1" applyFont="1" applyBorder="1" applyAlignment="1">
      <alignment vertical="center"/>
    </xf>
    <xf numFmtId="173" fontId="10" fillId="4" borderId="14" xfId="1" applyNumberFormat="1" applyFont="1" applyFill="1" applyBorder="1" applyAlignment="1">
      <alignment vertical="center" wrapText="1"/>
    </xf>
    <xf numFmtId="173" fontId="10" fillId="4" borderId="14" xfId="1" applyNumberFormat="1" applyFont="1" applyFill="1" applyBorder="1" applyAlignment="1">
      <alignment vertical="center"/>
    </xf>
    <xf numFmtId="173" fontId="9" fillId="0" borderId="30" xfId="1" applyNumberFormat="1" applyFont="1" applyBorder="1" applyAlignment="1">
      <alignment wrapText="1"/>
    </xf>
    <xf numFmtId="173" fontId="9" fillId="0" borderId="30" xfId="1" applyNumberFormat="1" applyFont="1" applyFill="1" applyBorder="1" applyAlignment="1" applyProtection="1">
      <alignment horizontal="right" vertical="center"/>
    </xf>
    <xf numFmtId="173" fontId="13" fillId="0" borderId="4" xfId="1" applyNumberFormat="1" applyFont="1" applyBorder="1" applyAlignment="1">
      <alignment vertical="center" wrapText="1"/>
    </xf>
    <xf numFmtId="43" fontId="31" fillId="0" borderId="36" xfId="1" applyFont="1" applyFill="1" applyBorder="1" applyAlignment="1">
      <alignment horizontal="center" vertical="center" wrapText="1"/>
    </xf>
    <xf numFmtId="43" fontId="31" fillId="0" borderId="36" xfId="1" applyFont="1" applyFill="1" applyBorder="1" applyAlignment="1">
      <alignment vertical="center"/>
    </xf>
    <xf numFmtId="173" fontId="10" fillId="6" borderId="31" xfId="1" quotePrefix="1" applyNumberFormat="1" applyFont="1" applyFill="1" applyBorder="1" applyAlignment="1">
      <alignment horizontal="center" vertical="center" wrapText="1"/>
    </xf>
    <xf numFmtId="173" fontId="29" fillId="2" borderId="42" xfId="1" applyNumberFormat="1" applyFont="1" applyFill="1" applyBorder="1" applyAlignment="1">
      <alignment vertical="center"/>
    </xf>
    <xf numFmtId="173" fontId="29" fillId="2" borderId="20" xfId="1" applyNumberFormat="1" applyFont="1" applyFill="1" applyBorder="1" applyAlignment="1">
      <alignment vertical="center"/>
    </xf>
    <xf numFmtId="173" fontId="10" fillId="6" borderId="33" xfId="1" applyNumberFormat="1" applyFont="1" applyFill="1" applyBorder="1" applyAlignment="1">
      <alignment horizontal="right" vertical="center" wrapText="1"/>
    </xf>
    <xf numFmtId="173" fontId="10" fillId="6" borderId="33" xfId="1" applyNumberFormat="1" applyFont="1" applyFill="1" applyBorder="1" applyAlignment="1">
      <alignment vertical="center"/>
    </xf>
    <xf numFmtId="0" fontId="29" fillId="0" borderId="4" xfId="2" quotePrefix="1" applyFont="1" applyBorder="1" applyAlignment="1">
      <alignment horizontal="center" vertical="center"/>
    </xf>
    <xf numFmtId="173" fontId="9" fillId="0" borderId="42" xfId="1" applyNumberFormat="1" applyFont="1" applyFill="1" applyBorder="1" applyAlignment="1">
      <alignment vertical="center"/>
    </xf>
    <xf numFmtId="173" fontId="9" fillId="2" borderId="20" xfId="1" applyNumberFormat="1" applyFont="1" applyFill="1" applyBorder="1" applyAlignment="1">
      <alignment vertical="center"/>
    </xf>
    <xf numFmtId="173" fontId="9" fillId="2" borderId="21" xfId="1" applyNumberFormat="1" applyFont="1" applyFill="1" applyBorder="1" applyAlignment="1">
      <alignment vertical="center"/>
    </xf>
    <xf numFmtId="173" fontId="18" fillId="0" borderId="30" xfId="1" applyNumberFormat="1" applyFont="1" applyFill="1" applyBorder="1" applyAlignment="1">
      <alignment horizontal="left" vertical="center" wrapText="1"/>
    </xf>
    <xf numFmtId="0" fontId="18" fillId="0" borderId="30" xfId="2" quotePrefix="1" applyFont="1" applyBorder="1" applyAlignment="1">
      <alignment horizontal="center" vertical="center"/>
    </xf>
    <xf numFmtId="173" fontId="18" fillId="0" borderId="30" xfId="1" applyNumberFormat="1" applyFont="1" applyBorder="1" applyAlignment="1">
      <alignment vertical="center"/>
    </xf>
    <xf numFmtId="173" fontId="18" fillId="2" borderId="30" xfId="1" applyNumberFormat="1" applyFont="1" applyFill="1" applyBorder="1" applyAlignment="1">
      <alignment vertical="center"/>
    </xf>
    <xf numFmtId="173" fontId="18" fillId="0" borderId="42" xfId="1" applyNumberFormat="1" applyFont="1" applyBorder="1" applyAlignment="1">
      <alignment vertical="center"/>
    </xf>
    <xf numFmtId="173" fontId="18" fillId="0" borderId="0" xfId="1" applyNumberFormat="1" applyFont="1" applyAlignment="1">
      <alignment vertical="center"/>
    </xf>
    <xf numFmtId="173" fontId="21" fillId="0" borderId="0" xfId="1" applyNumberFormat="1" applyFont="1" applyAlignment="1">
      <alignment vertical="center"/>
    </xf>
    <xf numFmtId="173" fontId="18" fillId="0" borderId="4" xfId="1" applyNumberFormat="1" applyFont="1" applyFill="1" applyBorder="1" applyAlignment="1">
      <alignment horizontal="center" vertical="center"/>
    </xf>
    <xf numFmtId="173" fontId="18" fillId="0" borderId="4" xfId="1" applyNumberFormat="1" applyFont="1" applyBorder="1" applyAlignment="1">
      <alignment vertical="center"/>
    </xf>
    <xf numFmtId="173" fontId="18" fillId="2" borderId="4" xfId="1" applyNumberFormat="1" applyFont="1" applyFill="1" applyBorder="1" applyAlignment="1">
      <alignment vertical="center"/>
    </xf>
    <xf numFmtId="173" fontId="18" fillId="0" borderId="20" xfId="1" applyNumberFormat="1" applyFont="1" applyBorder="1" applyAlignment="1">
      <alignment vertical="center"/>
    </xf>
    <xf numFmtId="0" fontId="18" fillId="0" borderId="4" xfId="2" quotePrefix="1" applyFont="1" applyBorder="1" applyAlignment="1">
      <alignment horizontal="center" vertical="center"/>
    </xf>
    <xf numFmtId="173" fontId="18" fillId="0" borderId="5" xfId="1" applyNumberFormat="1" applyFont="1" applyBorder="1" applyAlignment="1">
      <alignment horizontal="center" vertical="center"/>
    </xf>
    <xf numFmtId="173" fontId="18" fillId="0" borderId="6" xfId="1" applyNumberFormat="1" applyFont="1" applyFill="1" applyBorder="1" applyAlignment="1">
      <alignment horizontal="left" vertical="center" wrapText="1"/>
    </xf>
    <xf numFmtId="0" fontId="18" fillId="0" borderId="8" xfId="2" applyFont="1" applyBorder="1" applyAlignment="1">
      <alignment horizontal="center" vertical="center"/>
    </xf>
    <xf numFmtId="173" fontId="18" fillId="0" borderId="6" xfId="1" applyNumberFormat="1" applyFont="1" applyBorder="1" applyAlignment="1">
      <alignment vertical="center"/>
    </xf>
    <xf numFmtId="173" fontId="18" fillId="2" borderId="25" xfId="1" applyNumberFormat="1" applyFont="1" applyFill="1" applyBorder="1" applyAlignment="1">
      <alignment vertical="center"/>
    </xf>
    <xf numFmtId="173" fontId="18" fillId="0" borderId="2" xfId="1" applyNumberFormat="1" applyFont="1" applyBorder="1" applyAlignment="1">
      <alignment vertical="center"/>
    </xf>
    <xf numFmtId="173" fontId="18" fillId="0" borderId="34" xfId="1" applyNumberFormat="1" applyFont="1" applyFill="1" applyBorder="1" applyAlignment="1">
      <alignment horizontal="center" vertical="center"/>
    </xf>
    <xf numFmtId="173" fontId="18" fillId="0" borderId="33" xfId="1" applyNumberFormat="1" applyFont="1" applyFill="1" applyBorder="1" applyAlignment="1">
      <alignment horizontal="left" vertical="center" wrapText="1"/>
    </xf>
    <xf numFmtId="173" fontId="18" fillId="0" borderId="43" xfId="1" quotePrefix="1" applyNumberFormat="1" applyFont="1" applyFill="1" applyBorder="1" applyAlignment="1">
      <alignment horizontal="center" vertical="center" wrapText="1"/>
    </xf>
    <xf numFmtId="173" fontId="18" fillId="0" borderId="33" xfId="1" applyNumberFormat="1" applyFont="1" applyFill="1" applyBorder="1" applyAlignment="1">
      <alignment vertical="center"/>
    </xf>
    <xf numFmtId="173" fontId="18" fillId="0" borderId="44" xfId="1" applyNumberFormat="1" applyFont="1" applyFill="1" applyBorder="1" applyAlignment="1">
      <alignment vertical="center"/>
    </xf>
    <xf numFmtId="173" fontId="18" fillId="0" borderId="3" xfId="1" applyNumberFormat="1" applyFont="1" applyBorder="1" applyAlignment="1">
      <alignment horizontal="center" vertical="center"/>
    </xf>
    <xf numFmtId="173" fontId="32" fillId="0" borderId="4" xfId="1" applyNumberFormat="1" applyFont="1" applyFill="1" applyBorder="1" applyAlignment="1">
      <alignment horizontal="left" vertical="center" wrapText="1"/>
    </xf>
    <xf numFmtId="0" fontId="18" fillId="0" borderId="7" xfId="2" quotePrefix="1" applyFont="1" applyBorder="1" applyAlignment="1">
      <alignment horizontal="center" vertical="center"/>
    </xf>
    <xf numFmtId="173" fontId="18" fillId="2" borderId="24" xfId="1" applyNumberFormat="1" applyFont="1" applyFill="1" applyBorder="1" applyAlignment="1">
      <alignment vertical="center"/>
    </xf>
    <xf numFmtId="173" fontId="33" fillId="0" borderId="0" xfId="1" applyNumberFormat="1" applyFont="1" applyAlignment="1">
      <alignment vertical="center"/>
    </xf>
    <xf numFmtId="173" fontId="34" fillId="0" borderId="0" xfId="1" applyNumberFormat="1" applyFont="1" applyAlignment="1">
      <alignment vertical="center"/>
    </xf>
    <xf numFmtId="43" fontId="34" fillId="0" borderId="0" xfId="1" applyNumberFormat="1" applyFont="1" applyAlignment="1">
      <alignment vertical="center"/>
    </xf>
    <xf numFmtId="173" fontId="18" fillId="0" borderId="1" xfId="1" applyNumberFormat="1" applyFont="1" applyBorder="1" applyAlignment="1">
      <alignment horizontal="center" vertical="center"/>
    </xf>
    <xf numFmtId="0" fontId="18" fillId="0" borderId="7" xfId="2" applyFont="1" applyBorder="1" applyAlignment="1">
      <alignment horizontal="center" vertical="center"/>
    </xf>
    <xf numFmtId="173" fontId="32" fillId="0" borderId="4" xfId="1" applyNumberFormat="1" applyFont="1" applyBorder="1" applyAlignment="1">
      <alignment vertical="center"/>
    </xf>
    <xf numFmtId="173" fontId="32" fillId="2" borderId="24" xfId="1" applyNumberFormat="1" applyFont="1" applyFill="1" applyBorder="1" applyAlignment="1">
      <alignment vertical="center"/>
    </xf>
    <xf numFmtId="0" fontId="32" fillId="0" borderId="7" xfId="2" quotePrefix="1" applyFont="1" applyBorder="1" applyAlignment="1">
      <alignment horizontal="center" vertical="center"/>
    </xf>
    <xf numFmtId="173" fontId="18" fillId="0" borderId="6" xfId="1" applyNumberFormat="1" applyFont="1" applyBorder="1" applyAlignment="1">
      <alignment vertical="center" wrapText="1"/>
    </xf>
    <xf numFmtId="0" fontId="18" fillId="0" borderId="6" xfId="2" quotePrefix="1" applyFont="1" applyBorder="1" applyAlignment="1">
      <alignment horizontal="center" vertical="center"/>
    </xf>
    <xf numFmtId="173" fontId="18" fillId="2" borderId="6" xfId="1" applyNumberFormat="1" applyFont="1" applyFill="1" applyBorder="1" applyAlignment="1">
      <alignment vertical="center"/>
    </xf>
    <xf numFmtId="173" fontId="18" fillId="0" borderId="21" xfId="1" applyNumberFormat="1" applyFont="1" applyBorder="1" applyAlignment="1">
      <alignment vertical="center"/>
    </xf>
    <xf numFmtId="173" fontId="21" fillId="2" borderId="0" xfId="1" applyNumberFormat="1" applyFont="1" applyFill="1" applyAlignment="1">
      <alignment vertical="center"/>
    </xf>
    <xf numFmtId="173" fontId="18" fillId="0" borderId="39" xfId="1" applyNumberFormat="1" applyFont="1" applyBorder="1" applyAlignment="1">
      <alignment horizontal="center" vertical="center"/>
    </xf>
    <xf numFmtId="173" fontId="18" fillId="0" borderId="6" xfId="1" applyNumberFormat="1" applyFont="1" applyBorder="1" applyAlignment="1">
      <alignment horizontal="left" vertical="center" wrapText="1"/>
    </xf>
    <xf numFmtId="0" fontId="18" fillId="0" borderId="6" xfId="2" applyFont="1" applyBorder="1" applyAlignment="1">
      <alignment horizontal="center" vertical="center"/>
    </xf>
    <xf numFmtId="173" fontId="18" fillId="0" borderId="27" xfId="1" applyNumberFormat="1" applyFont="1" applyBorder="1" applyAlignment="1">
      <alignment horizontal="left" vertical="center" wrapText="1"/>
    </xf>
    <xf numFmtId="173" fontId="18" fillId="0" borderId="27" xfId="1" applyNumberFormat="1" applyFont="1" applyBorder="1" applyAlignment="1">
      <alignment vertical="center"/>
    </xf>
    <xf numFmtId="173" fontId="18" fillId="2" borderId="27" xfId="1" applyNumberFormat="1" applyFont="1" applyFill="1" applyBorder="1" applyAlignment="1">
      <alignment vertical="center"/>
    </xf>
    <xf numFmtId="173" fontId="18" fillId="0" borderId="38" xfId="1" applyNumberFormat="1" applyFont="1" applyBorder="1" applyAlignment="1">
      <alignment vertical="center"/>
    </xf>
    <xf numFmtId="173" fontId="18" fillId="0" borderId="30" xfId="1" applyNumberFormat="1" applyFont="1" applyFill="1" applyBorder="1" applyAlignment="1">
      <alignment vertical="center"/>
    </xf>
    <xf numFmtId="173" fontId="18" fillId="0" borderId="42" xfId="1" applyNumberFormat="1" applyFont="1" applyFill="1" applyBorder="1" applyAlignment="1">
      <alignment vertical="center"/>
    </xf>
    <xf numFmtId="173" fontId="21" fillId="3" borderId="0" xfId="1" applyNumberFormat="1" applyFont="1" applyFill="1" applyAlignment="1">
      <alignment vertical="center"/>
    </xf>
    <xf numFmtId="173" fontId="18" fillId="0" borderId="4" xfId="1" applyNumberFormat="1" applyFont="1" applyFill="1" applyBorder="1" applyAlignment="1">
      <alignment vertical="center"/>
    </xf>
    <xf numFmtId="173" fontId="18" fillId="0" borderId="20" xfId="1" applyNumberFormat="1" applyFont="1" applyFill="1" applyBorder="1" applyAlignment="1">
      <alignment vertical="center"/>
    </xf>
    <xf numFmtId="173" fontId="18" fillId="0" borderId="4" xfId="1" quotePrefix="1" applyNumberFormat="1" applyFont="1" applyBorder="1" applyAlignment="1">
      <alignment horizontal="center" vertical="center"/>
    </xf>
    <xf numFmtId="173" fontId="18" fillId="0" borderId="19" xfId="1" applyNumberFormat="1" applyFont="1" applyBorder="1" applyAlignment="1">
      <alignment vertical="center"/>
    </xf>
    <xf numFmtId="173" fontId="18" fillId="5" borderId="0" xfId="1" applyNumberFormat="1" applyFont="1" applyFill="1" applyAlignment="1">
      <alignment vertical="center"/>
    </xf>
    <xf numFmtId="173" fontId="18" fillId="0" borderId="40" xfId="1" applyNumberFormat="1" applyFont="1" applyBorder="1" applyAlignment="1">
      <alignment horizontal="center" vertical="center"/>
    </xf>
    <xf numFmtId="173" fontId="18" fillId="0" borderId="27" xfId="1" applyNumberFormat="1" applyFont="1" applyFill="1" applyBorder="1" applyAlignment="1">
      <alignment horizontal="left" vertical="center" wrapText="1"/>
    </xf>
    <xf numFmtId="173" fontId="18" fillId="0" borderId="4" xfId="1" quotePrefix="1" applyNumberFormat="1" applyFont="1" applyBorder="1" applyAlignment="1">
      <alignment horizontal="center" vertical="center" wrapText="1"/>
    </xf>
    <xf numFmtId="173" fontId="18" fillId="0" borderId="4" xfId="1" applyNumberFormat="1" applyFont="1" applyFill="1" applyBorder="1" applyAlignment="1">
      <alignment vertical="center" wrapText="1"/>
    </xf>
    <xf numFmtId="173" fontId="18" fillId="0" borderId="2" xfId="1" quotePrefix="1" applyNumberFormat="1" applyFont="1" applyFill="1" applyBorder="1" applyAlignment="1">
      <alignment horizontal="center" vertical="center" wrapText="1"/>
    </xf>
    <xf numFmtId="173" fontId="32" fillId="0" borderId="2" xfId="1" applyNumberFormat="1" applyFont="1" applyFill="1" applyBorder="1" applyAlignment="1">
      <alignment vertical="center"/>
    </xf>
    <xf numFmtId="173" fontId="35" fillId="0" borderId="2" xfId="1" applyNumberFormat="1" applyFont="1" applyFill="1" applyBorder="1" applyAlignment="1">
      <alignment vertical="center"/>
    </xf>
    <xf numFmtId="173" fontId="18" fillId="0" borderId="23" xfId="1" applyNumberFormat="1" applyFont="1" applyBorder="1" applyAlignment="1">
      <alignment vertical="center"/>
    </xf>
    <xf numFmtId="173" fontId="18" fillId="0" borderId="2" xfId="1" applyNumberFormat="1" applyFont="1" applyBorder="1" applyAlignment="1">
      <alignment vertical="center" wrapText="1"/>
    </xf>
    <xf numFmtId="173" fontId="18" fillId="0" borderId="2" xfId="1" quotePrefix="1" applyNumberFormat="1" applyFont="1" applyBorder="1" applyAlignment="1">
      <alignment horizontal="center" vertical="center" wrapText="1"/>
    </xf>
    <xf numFmtId="173" fontId="18" fillId="0" borderId="32" xfId="1" quotePrefix="1" applyNumberFormat="1" applyFont="1" applyBorder="1" applyAlignment="1">
      <alignment horizontal="center" vertical="center" wrapText="1"/>
    </xf>
    <xf numFmtId="173" fontId="18" fillId="0" borderId="31" xfId="1" applyNumberFormat="1" applyFont="1" applyBorder="1" applyAlignment="1">
      <alignment vertical="center"/>
    </xf>
    <xf numFmtId="173" fontId="32" fillId="0" borderId="45" xfId="1" applyNumberFormat="1" applyFont="1" applyBorder="1" applyAlignment="1">
      <alignment vertical="center"/>
    </xf>
    <xf numFmtId="173" fontId="18" fillId="0" borderId="30" xfId="1" applyNumberFormat="1" applyFont="1" applyFill="1" applyBorder="1" applyAlignment="1" applyProtection="1">
      <alignment horizontal="right" vertical="center"/>
    </xf>
    <xf numFmtId="173" fontId="18" fillId="0" borderId="0" xfId="1" applyNumberFormat="1" applyFont="1"/>
    <xf numFmtId="173" fontId="10" fillId="6" borderId="14" xfId="1" applyNumberFormat="1" applyFont="1" applyFill="1" applyBorder="1" applyAlignment="1">
      <alignment horizontal="center" vertical="center" wrapText="1"/>
    </xf>
    <xf numFmtId="173" fontId="18" fillId="0" borderId="6" xfId="1" quotePrefix="1" applyNumberFormat="1" applyFont="1" applyBorder="1" applyAlignment="1">
      <alignment horizontal="center" vertical="center"/>
    </xf>
    <xf numFmtId="173" fontId="18" fillId="0" borderId="21" xfId="1" applyNumberFormat="1" applyFont="1" applyFill="1" applyBorder="1" applyAlignment="1">
      <alignment vertical="center"/>
    </xf>
    <xf numFmtId="173" fontId="6" fillId="6" borderId="29" xfId="1" applyNumberFormat="1" applyFont="1" applyFill="1" applyBorder="1" applyAlignment="1">
      <alignment horizontal="left" vertical="center" wrapText="1"/>
    </xf>
    <xf numFmtId="173" fontId="10" fillId="6" borderId="29" xfId="1" applyNumberFormat="1" applyFont="1" applyFill="1" applyBorder="1" applyAlignment="1">
      <alignment horizontal="center" vertical="center" wrapText="1"/>
    </xf>
    <xf numFmtId="173" fontId="12" fillId="6" borderId="34" xfId="1" applyNumberFormat="1" applyFont="1" applyFill="1" applyBorder="1" applyAlignment="1">
      <alignment horizontal="center" vertical="center"/>
    </xf>
    <xf numFmtId="0" fontId="18" fillId="0" borderId="27" xfId="2" quotePrefix="1" applyFont="1" applyBorder="1" applyAlignment="1">
      <alignment horizontal="center" vertical="center"/>
    </xf>
    <xf numFmtId="173" fontId="18" fillId="0" borderId="38" xfId="1" applyNumberFormat="1" applyFont="1" applyFill="1" applyBorder="1" applyAlignment="1">
      <alignment vertical="center"/>
    </xf>
    <xf numFmtId="173" fontId="32" fillId="0" borderId="4" xfId="1" applyNumberFormat="1" applyFont="1" applyBorder="1" applyAlignment="1">
      <alignment vertical="center" wrapText="1"/>
    </xf>
    <xf numFmtId="173" fontId="9" fillId="4" borderId="43" xfId="1" quotePrefix="1" applyNumberFormat="1" applyFont="1" applyFill="1" applyBorder="1" applyAlignment="1">
      <alignment horizontal="center" vertical="center" wrapText="1"/>
    </xf>
    <xf numFmtId="173" fontId="12" fillId="4" borderId="33" xfId="1" applyNumberFormat="1" applyFont="1" applyFill="1" applyBorder="1" applyAlignment="1">
      <alignment vertical="center"/>
    </xf>
    <xf numFmtId="173" fontId="13" fillId="0" borderId="4" xfId="1" applyNumberFormat="1" applyFont="1" applyBorder="1"/>
    <xf numFmtId="173" fontId="13" fillId="0" borderId="27" xfId="1" applyNumberFormat="1" applyFont="1" applyBorder="1" applyAlignment="1">
      <alignment vertical="center"/>
    </xf>
    <xf numFmtId="173" fontId="18" fillId="0" borderId="17" xfId="1" applyNumberFormat="1" applyFont="1" applyBorder="1" applyAlignment="1">
      <alignment horizontal="left" vertical="center" wrapText="1"/>
    </xf>
    <xf numFmtId="0" fontId="18" fillId="0" borderId="2" xfId="2" quotePrefix="1" applyFont="1" applyBorder="1" applyAlignment="1">
      <alignment horizontal="center" vertical="center"/>
    </xf>
    <xf numFmtId="173" fontId="18" fillId="2" borderId="2" xfId="1" applyNumberFormat="1" applyFont="1" applyFill="1" applyBorder="1" applyAlignment="1">
      <alignment vertical="center"/>
    </xf>
    <xf numFmtId="173" fontId="7" fillId="6" borderId="9" xfId="1" applyNumberFormat="1" applyFont="1" applyFill="1" applyBorder="1" applyAlignment="1">
      <alignment horizontal="center" vertical="center"/>
    </xf>
    <xf numFmtId="173" fontId="10" fillId="6" borderId="13" xfId="1" applyNumberFormat="1" applyFont="1" applyFill="1" applyBorder="1" applyAlignment="1">
      <alignment horizontal="left" vertical="center" wrapText="1"/>
    </xf>
    <xf numFmtId="0" fontId="10" fillId="6" borderId="12" xfId="2" applyFont="1" applyFill="1" applyBorder="1" applyAlignment="1">
      <alignment horizontal="right" vertical="center"/>
    </xf>
    <xf numFmtId="173" fontId="12" fillId="6" borderId="13" xfId="1" applyNumberFormat="1" applyFont="1" applyFill="1" applyBorder="1" applyAlignment="1">
      <alignment vertical="center"/>
    </xf>
    <xf numFmtId="173" fontId="12" fillId="6" borderId="10" xfId="1" applyNumberFormat="1" applyFont="1" applyFill="1" applyBorder="1" applyAlignment="1">
      <alignment vertical="center"/>
    </xf>
    <xf numFmtId="43" fontId="17" fillId="0" borderId="0" xfId="1" applyNumberFormat="1" applyFont="1" applyAlignment="1">
      <alignment vertical="center"/>
    </xf>
    <xf numFmtId="173" fontId="18" fillId="0" borderId="1" xfId="1" applyNumberFormat="1" applyFont="1" applyBorder="1" applyAlignment="1">
      <alignment horizontal="left" vertical="center" wrapText="1"/>
    </xf>
    <xf numFmtId="173" fontId="18" fillId="0" borderId="2" xfId="1" applyNumberFormat="1" applyFont="1" applyFill="1" applyBorder="1" applyAlignment="1">
      <alignment horizontal="left" vertical="center" wrapText="1"/>
    </xf>
    <xf numFmtId="173" fontId="32" fillId="2" borderId="6" xfId="1" applyNumberFormat="1" applyFont="1" applyFill="1" applyBorder="1" applyAlignment="1">
      <alignment vertical="center"/>
    </xf>
    <xf numFmtId="173" fontId="15" fillId="5" borderId="13" xfId="1" applyNumberFormat="1" applyFont="1" applyFill="1" applyBorder="1" applyAlignment="1">
      <alignment horizontal="center" vertical="center"/>
    </xf>
    <xf numFmtId="173" fontId="10" fillId="5" borderId="14" xfId="1" applyNumberFormat="1" applyFont="1" applyFill="1" applyBorder="1" applyAlignment="1">
      <alignment horizontal="center" vertical="center"/>
    </xf>
    <xf numFmtId="173" fontId="10" fillId="5" borderId="26" xfId="1" applyNumberFormat="1" applyFont="1" applyFill="1" applyBorder="1" applyAlignment="1">
      <alignment horizontal="center" vertical="center"/>
    </xf>
    <xf numFmtId="173" fontId="26" fillId="5" borderId="13" xfId="1" quotePrefix="1" applyNumberFormat="1" applyFont="1" applyFill="1" applyBorder="1" applyAlignment="1">
      <alignment horizontal="center" vertical="center" wrapText="1"/>
    </xf>
    <xf numFmtId="173" fontId="26" fillId="5" borderId="10" xfId="1" quotePrefix="1" applyNumberFormat="1" applyFont="1" applyFill="1" applyBorder="1" applyAlignment="1">
      <alignment horizontal="center" vertical="center" wrapText="1"/>
    </xf>
    <xf numFmtId="173" fontId="18" fillId="0" borderId="4" xfId="1" applyNumberFormat="1" applyFont="1" applyBorder="1" applyAlignment="1">
      <alignment horizontal="center" vertical="center"/>
    </xf>
    <xf numFmtId="173" fontId="18" fillId="0" borderId="3" xfId="1" applyNumberFormat="1" applyFont="1" applyBorder="1" applyAlignment="1">
      <alignment horizontal="center"/>
    </xf>
    <xf numFmtId="173" fontId="18" fillId="0" borderId="16" xfId="1" applyNumberFormat="1" applyFont="1" applyBorder="1" applyAlignment="1">
      <alignment horizontal="center" vertical="center"/>
    </xf>
    <xf numFmtId="173" fontId="18" fillId="0" borderId="17" xfId="1" applyNumberFormat="1" applyFont="1" applyBorder="1" applyAlignment="1">
      <alignment vertical="center" wrapText="1"/>
    </xf>
    <xf numFmtId="173" fontId="18" fillId="0" borderId="17" xfId="1" quotePrefix="1" applyNumberFormat="1" applyFont="1" applyBorder="1" applyAlignment="1">
      <alignment horizontal="center" vertical="center" wrapText="1"/>
    </xf>
    <xf numFmtId="173" fontId="18" fillId="0" borderId="17" xfId="1" applyNumberFormat="1" applyFont="1" applyBorder="1" applyAlignment="1">
      <alignment vertical="center"/>
    </xf>
    <xf numFmtId="173" fontId="18" fillId="0" borderId="4" xfId="1" applyNumberFormat="1" applyFont="1" applyBorder="1" applyAlignment="1">
      <alignment horizontal="center" wrapText="1"/>
    </xf>
    <xf numFmtId="173" fontId="18" fillId="0" borderId="27" xfId="1" applyNumberFormat="1" applyFont="1" applyBorder="1" applyAlignment="1">
      <alignment horizontal="center" vertical="center" wrapText="1"/>
    </xf>
    <xf numFmtId="173" fontId="36" fillId="0" borderId="36" xfId="1" applyNumberFormat="1" applyFont="1" applyFill="1" applyBorder="1" applyAlignment="1">
      <alignment horizontal="center" vertical="center" wrapText="1"/>
    </xf>
    <xf numFmtId="43" fontId="36" fillId="0" borderId="36" xfId="1" applyFont="1" applyFill="1" applyBorder="1" applyAlignment="1">
      <alignment vertical="center"/>
    </xf>
    <xf numFmtId="173" fontId="15" fillId="0" borderId="37" xfId="1" applyNumberFormat="1" applyFont="1" applyFill="1" applyBorder="1" applyAlignment="1">
      <alignment vertical="center"/>
    </xf>
    <xf numFmtId="173" fontId="16" fillId="0" borderId="37" xfId="1" applyNumberFormat="1" applyFont="1" applyFill="1" applyBorder="1" applyAlignment="1">
      <alignment vertical="center"/>
    </xf>
    <xf numFmtId="173" fontId="15" fillId="7" borderId="29" xfId="1" applyNumberFormat="1" applyFont="1" applyFill="1" applyBorder="1" applyAlignment="1"/>
    <xf numFmtId="173" fontId="7" fillId="7" borderId="22" xfId="1" applyNumberFormat="1" applyFont="1" applyFill="1" applyBorder="1" applyAlignment="1">
      <alignment vertical="top"/>
    </xf>
    <xf numFmtId="173" fontId="15" fillId="5" borderId="35" xfId="1" applyNumberFormat="1" applyFont="1" applyFill="1" applyBorder="1" applyAlignment="1">
      <alignment vertical="center"/>
    </xf>
    <xf numFmtId="173" fontId="7" fillId="6" borderId="16" xfId="1" applyNumberFormat="1" applyFont="1" applyFill="1" applyBorder="1" applyAlignment="1">
      <alignment vertical="center"/>
    </xf>
    <xf numFmtId="173" fontId="7" fillId="6" borderId="13" xfId="1" applyNumberFormat="1" applyFont="1" applyFill="1" applyBorder="1" applyAlignment="1">
      <alignment vertical="center"/>
    </xf>
    <xf numFmtId="173" fontId="9" fillId="0" borderId="3" xfId="1" applyNumberFormat="1" applyFont="1" applyBorder="1" applyAlignment="1">
      <alignment vertical="center" wrapText="1"/>
    </xf>
    <xf numFmtId="173" fontId="10" fillId="6" borderId="13" xfId="1" applyNumberFormat="1" applyFont="1" applyFill="1" applyBorder="1" applyAlignment="1">
      <alignment vertical="center"/>
    </xf>
    <xf numFmtId="173" fontId="9" fillId="0" borderId="5" xfId="1" applyNumberFormat="1" applyFont="1" applyBorder="1" applyAlignment="1">
      <alignment vertical="center"/>
    </xf>
    <xf numFmtId="173" fontId="9" fillId="0" borderId="39" xfId="1" applyNumberFormat="1" applyFont="1" applyFill="1" applyBorder="1" applyAlignment="1">
      <alignment vertical="center"/>
    </xf>
    <xf numFmtId="173" fontId="9" fillId="0" borderId="3" xfId="1" applyNumberFormat="1" applyFont="1" applyBorder="1" applyAlignment="1">
      <alignment vertical="center"/>
    </xf>
    <xf numFmtId="173" fontId="10" fillId="6" borderId="9" xfId="1" applyNumberFormat="1" applyFont="1" applyFill="1" applyBorder="1" applyAlignment="1">
      <alignment vertical="center"/>
    </xf>
    <xf numFmtId="173" fontId="10" fillId="6" borderId="37" xfId="1" applyNumberFormat="1" applyFont="1" applyFill="1" applyBorder="1" applyAlignment="1">
      <alignment vertical="center"/>
    </xf>
    <xf numFmtId="173" fontId="9" fillId="0" borderId="39" xfId="1" applyNumberFormat="1" applyFont="1" applyBorder="1" applyAlignment="1">
      <alignment vertical="center"/>
    </xf>
    <xf numFmtId="173" fontId="9" fillId="0" borderId="1" xfId="1" applyNumberFormat="1" applyFont="1" applyBorder="1" applyAlignment="1">
      <alignment vertical="center"/>
    </xf>
    <xf numFmtId="173" fontId="9" fillId="0" borderId="40" xfId="1" applyNumberFormat="1" applyFont="1" applyBorder="1" applyAlignment="1">
      <alignment vertical="center"/>
    </xf>
    <xf numFmtId="173" fontId="10" fillId="4" borderId="34" xfId="1" applyNumberFormat="1" applyFont="1" applyFill="1" applyBorder="1" applyAlignment="1">
      <alignment vertical="center"/>
    </xf>
    <xf numFmtId="173" fontId="9" fillId="0" borderId="1" xfId="1" applyNumberFormat="1" applyFont="1" applyFill="1" applyBorder="1" applyAlignment="1">
      <alignment vertical="center"/>
    </xf>
    <xf numFmtId="173" fontId="15" fillId="0" borderId="0" xfId="1" applyNumberFormat="1" applyFont="1" applyAlignment="1"/>
    <xf numFmtId="43" fontId="9" fillId="0" borderId="0" xfId="1" applyNumberFormat="1" applyFont="1" applyAlignment="1">
      <alignment vertical="center"/>
    </xf>
    <xf numFmtId="43" fontId="28" fillId="0" borderId="0" xfId="1" applyNumberFormat="1" applyFont="1" applyAlignment="1">
      <alignment vertical="center"/>
    </xf>
    <xf numFmtId="173" fontId="10" fillId="6" borderId="35" xfId="1" applyNumberFormat="1" applyFont="1" applyFill="1" applyBorder="1" applyAlignment="1">
      <alignment vertical="center"/>
    </xf>
    <xf numFmtId="173" fontId="10" fillId="6" borderId="31" xfId="1" applyNumberFormat="1" applyFont="1" applyFill="1" applyBorder="1" applyAlignment="1">
      <alignment horizontal="left" vertical="center" wrapText="1"/>
    </xf>
    <xf numFmtId="173" fontId="10" fillId="6" borderId="31" xfId="1" applyNumberFormat="1" applyFont="1" applyFill="1" applyBorder="1" applyAlignment="1">
      <alignment vertical="center"/>
    </xf>
    <xf numFmtId="173" fontId="10" fillId="6" borderId="46" xfId="1" applyNumberFormat="1" applyFont="1" applyFill="1" applyBorder="1" applyAlignment="1">
      <alignment vertical="center"/>
    </xf>
    <xf numFmtId="173" fontId="29" fillId="2" borderId="38" xfId="1" applyNumberFormat="1" applyFont="1" applyFill="1" applyBorder="1" applyAlignment="1">
      <alignment vertical="center"/>
    </xf>
    <xf numFmtId="173" fontId="9" fillId="0" borderId="30" xfId="1" applyNumberFormat="1" applyFont="1" applyFill="1" applyBorder="1" applyAlignment="1">
      <alignment horizontal="center" vertical="center"/>
    </xf>
    <xf numFmtId="173" fontId="9" fillId="0" borderId="27" xfId="1" applyNumberFormat="1" applyFont="1" applyFill="1" applyBorder="1" applyAlignment="1">
      <alignment horizontal="left" vertical="center" wrapText="1"/>
    </xf>
    <xf numFmtId="173" fontId="9" fillId="0" borderId="27" xfId="1" quotePrefix="1" applyNumberFormat="1" applyFont="1" applyFill="1" applyBorder="1" applyAlignment="1">
      <alignment horizontal="center" vertical="center"/>
    </xf>
    <xf numFmtId="173" fontId="9" fillId="0" borderId="30" xfId="1" quotePrefix="1" applyNumberFormat="1" applyFont="1" applyBorder="1" applyAlignment="1">
      <alignment horizontal="center" vertical="center" wrapText="1"/>
    </xf>
    <xf numFmtId="173" fontId="10" fillId="4" borderId="35" xfId="1" applyNumberFormat="1" applyFont="1" applyFill="1" applyBorder="1" applyAlignment="1">
      <alignment vertical="center"/>
    </xf>
    <xf numFmtId="173" fontId="10" fillId="4" borderId="31" xfId="1" applyNumberFormat="1" applyFont="1" applyFill="1" applyBorder="1" applyAlignment="1">
      <alignment horizontal="left" vertical="center" wrapText="1"/>
    </xf>
    <xf numFmtId="173" fontId="10" fillId="4" borderId="32" xfId="1" applyNumberFormat="1" applyFont="1" applyFill="1" applyBorder="1" applyAlignment="1">
      <alignment vertical="center" wrapText="1"/>
    </xf>
    <xf numFmtId="173" fontId="10" fillId="4" borderId="22" xfId="1" applyNumberFormat="1" applyFont="1" applyFill="1" applyBorder="1" applyAlignment="1">
      <alignment vertical="center"/>
    </xf>
    <xf numFmtId="173" fontId="9" fillId="0" borderId="20" xfId="1" applyNumberFormat="1" applyFont="1" applyFill="1" applyBorder="1" applyAlignment="1">
      <alignment vertical="center"/>
    </xf>
    <xf numFmtId="173" fontId="9" fillId="0" borderId="27" xfId="1" applyNumberFormat="1" applyFont="1" applyBorder="1" applyAlignment="1">
      <alignment vertical="center" wrapText="1"/>
    </xf>
    <xf numFmtId="173" fontId="9" fillId="0" borderId="27" xfId="1" quotePrefix="1" applyNumberFormat="1" applyFont="1" applyBorder="1" applyAlignment="1">
      <alignment horizontal="center" vertical="center"/>
    </xf>
    <xf numFmtId="173" fontId="9" fillId="2" borderId="27" xfId="1" applyNumberFormat="1" applyFont="1" applyFill="1" applyBorder="1" applyAlignment="1">
      <alignment vertical="center"/>
    </xf>
    <xf numFmtId="173" fontId="9" fillId="2" borderId="38" xfId="1" applyNumberFormat="1" applyFont="1" applyFill="1" applyBorder="1" applyAlignment="1">
      <alignment vertical="center"/>
    </xf>
    <xf numFmtId="173" fontId="9" fillId="0" borderId="34" xfId="1" applyNumberFormat="1" applyFont="1" applyFill="1" applyBorder="1" applyAlignment="1">
      <alignment vertical="center"/>
    </xf>
    <xf numFmtId="173" fontId="9" fillId="0" borderId="33" xfId="1" applyNumberFormat="1" applyFont="1" applyFill="1" applyBorder="1" applyAlignment="1">
      <alignment horizontal="left" vertical="center" wrapText="1"/>
    </xf>
    <xf numFmtId="173" fontId="9" fillId="0" borderId="33" xfId="1" quotePrefix="1" applyNumberFormat="1" applyFont="1" applyFill="1" applyBorder="1" applyAlignment="1">
      <alignment horizontal="center" vertical="center" wrapText="1"/>
    </xf>
    <xf numFmtId="173" fontId="9" fillId="0" borderId="33" xfId="1" applyNumberFormat="1" applyFont="1" applyFill="1" applyBorder="1" applyAlignment="1">
      <alignment vertical="center"/>
    </xf>
    <xf numFmtId="173" fontId="10" fillId="4" borderId="14" xfId="1" quotePrefix="1" applyNumberFormat="1" applyFont="1" applyFill="1" applyBorder="1" applyAlignment="1">
      <alignment horizontal="center" vertical="center" wrapText="1"/>
    </xf>
    <xf numFmtId="173" fontId="10" fillId="4" borderId="15" xfId="1" applyNumberFormat="1" applyFont="1" applyFill="1" applyBorder="1" applyAlignment="1">
      <alignment vertical="center"/>
    </xf>
    <xf numFmtId="173" fontId="18" fillId="0" borderId="33" xfId="1" quotePrefix="1" applyNumberFormat="1" applyFont="1" applyFill="1" applyBorder="1" applyAlignment="1">
      <alignment horizontal="center" vertical="center" wrapText="1"/>
    </xf>
    <xf numFmtId="173" fontId="18" fillId="0" borderId="18" xfId="1" applyNumberFormat="1" applyFont="1" applyBorder="1" applyAlignment="1">
      <alignment vertical="center"/>
    </xf>
    <xf numFmtId="173" fontId="7" fillId="4" borderId="35" xfId="1" applyNumberFormat="1" applyFont="1" applyFill="1" applyBorder="1" applyAlignment="1">
      <alignment horizontal="center" vertical="center"/>
    </xf>
    <xf numFmtId="173" fontId="6" fillId="4" borderId="31" xfId="1" applyNumberFormat="1" applyFont="1" applyFill="1" applyBorder="1" applyAlignment="1">
      <alignment horizontal="left" vertical="center" wrapText="1"/>
    </xf>
    <xf numFmtId="173" fontId="12" fillId="4" borderId="35" xfId="1" applyNumberFormat="1" applyFont="1" applyFill="1" applyBorder="1" applyAlignment="1">
      <alignment vertical="center"/>
    </xf>
    <xf numFmtId="173" fontId="12" fillId="4" borderId="22" xfId="1" applyNumberFormat="1" applyFont="1" applyFill="1" applyBorder="1" applyAlignment="1">
      <alignment vertical="center"/>
    </xf>
    <xf numFmtId="173" fontId="18" fillId="0" borderId="27" xfId="1" applyNumberFormat="1" applyFont="1" applyBorder="1" applyAlignment="1">
      <alignment vertical="center" wrapText="1"/>
    </xf>
    <xf numFmtId="173" fontId="18" fillId="0" borderId="27" xfId="1" quotePrefix="1" applyNumberFormat="1" applyFont="1" applyBorder="1" applyAlignment="1">
      <alignment horizontal="center" vertical="center"/>
    </xf>
    <xf numFmtId="173" fontId="6" fillId="4" borderId="33" xfId="1" applyNumberFormat="1" applyFont="1" applyFill="1" applyBorder="1" applyAlignment="1">
      <alignment horizontal="left" vertical="center" wrapText="1"/>
    </xf>
    <xf numFmtId="173" fontId="10" fillId="4" borderId="33" xfId="1" quotePrefix="1" applyNumberFormat="1" applyFont="1" applyFill="1" applyBorder="1" applyAlignment="1">
      <alignment horizontal="center" vertical="center" wrapText="1"/>
    </xf>
    <xf numFmtId="173" fontId="12" fillId="4" borderId="47" xfId="1" applyNumberFormat="1" applyFont="1" applyFill="1" applyBorder="1" applyAlignment="1">
      <alignment vertical="center"/>
    </xf>
    <xf numFmtId="173" fontId="32" fillId="2" borderId="4" xfId="1" applyNumberFormat="1" applyFont="1" applyFill="1" applyBorder="1" applyAlignment="1">
      <alignment vertical="center"/>
    </xf>
    <xf numFmtId="173" fontId="18" fillId="0" borderId="4" xfId="1" quotePrefix="1" applyNumberFormat="1" applyFont="1" applyFill="1" applyBorder="1" applyAlignment="1">
      <alignment horizontal="center" vertical="center"/>
    </xf>
    <xf numFmtId="173" fontId="22" fillId="0" borderId="30" xfId="1" applyNumberFormat="1" applyFont="1" applyFill="1" applyBorder="1" applyAlignment="1">
      <alignment horizontal="center" vertical="center"/>
    </xf>
    <xf numFmtId="173" fontId="32" fillId="2" borderId="30" xfId="1" applyNumberFormat="1" applyFont="1" applyFill="1" applyBorder="1" applyAlignment="1">
      <alignment vertical="center"/>
    </xf>
    <xf numFmtId="173" fontId="18" fillId="0" borderId="6" xfId="1" quotePrefix="1" applyNumberFormat="1" applyFont="1" applyFill="1" applyBorder="1" applyAlignment="1">
      <alignment horizontal="center" vertical="center"/>
    </xf>
    <xf numFmtId="173" fontId="6" fillId="6" borderId="14" xfId="1" applyNumberFormat="1" applyFont="1" applyFill="1" applyBorder="1" applyAlignment="1">
      <alignment horizontal="left" vertical="center" wrapText="1"/>
    </xf>
    <xf numFmtId="173" fontId="10" fillId="6" borderId="14" xfId="1" quotePrefix="1" applyNumberFormat="1" applyFont="1" applyFill="1" applyBorder="1" applyAlignment="1">
      <alignment horizontal="center" vertical="center" wrapText="1"/>
    </xf>
    <xf numFmtId="173" fontId="18" fillId="0" borderId="1" xfId="1" applyNumberFormat="1" applyFont="1" applyFill="1" applyBorder="1" applyAlignment="1">
      <alignment horizontal="center" vertical="center"/>
    </xf>
    <xf numFmtId="173" fontId="5" fillId="0" borderId="17" xfId="1" applyNumberFormat="1" applyFont="1" applyFill="1" applyBorder="1" applyAlignment="1">
      <alignment vertical="center" wrapText="1"/>
    </xf>
    <xf numFmtId="173" fontId="6" fillId="4" borderId="14" xfId="1" applyNumberFormat="1" applyFont="1" applyFill="1" applyBorder="1" applyAlignment="1">
      <alignment vertical="center" wrapText="1"/>
    </xf>
    <xf numFmtId="173" fontId="26" fillId="4" borderId="14" xfId="1" applyNumberFormat="1" applyFont="1" applyFill="1" applyBorder="1" applyAlignment="1">
      <alignment vertical="center"/>
    </xf>
    <xf numFmtId="173" fontId="26" fillId="4" borderId="15" xfId="1" applyNumberFormat="1" applyFont="1" applyFill="1" applyBorder="1" applyAlignment="1">
      <alignment vertical="center"/>
    </xf>
    <xf numFmtId="173" fontId="37" fillId="0" borderId="0" xfId="1" applyNumberFormat="1" applyFont="1" applyAlignment="1">
      <alignment horizontal="center"/>
    </xf>
    <xf numFmtId="173" fontId="9" fillId="8" borderId="4" xfId="1" quotePrefix="1" applyNumberFormat="1" applyFont="1" applyFill="1" applyBorder="1" applyAlignment="1">
      <alignment horizontal="center" vertical="center"/>
    </xf>
    <xf numFmtId="0" fontId="9" fillId="8" borderId="4" xfId="2" quotePrefix="1" applyFont="1" applyFill="1" applyBorder="1" applyAlignment="1">
      <alignment horizontal="center" vertical="center"/>
    </xf>
    <xf numFmtId="173" fontId="9" fillId="8" borderId="6" xfId="1" applyNumberFormat="1" applyFont="1" applyFill="1" applyBorder="1" applyAlignment="1">
      <alignment horizontal="left" vertical="center" wrapText="1"/>
    </xf>
    <xf numFmtId="173" fontId="18" fillId="0" borderId="30" xfId="1" applyNumberFormat="1" applyFont="1" applyFill="1" applyBorder="1" applyAlignment="1">
      <alignment wrapText="1"/>
    </xf>
    <xf numFmtId="173" fontId="18" fillId="0" borderId="30" xfId="1" quotePrefix="1" applyNumberFormat="1" applyFont="1" applyFill="1" applyBorder="1" applyAlignment="1">
      <alignment horizontal="center" vertical="center" wrapText="1"/>
    </xf>
    <xf numFmtId="0" fontId="18" fillId="0" borderId="4" xfId="2" quotePrefix="1" applyFont="1" applyFill="1" applyBorder="1" applyAlignment="1">
      <alignment horizontal="center" vertical="center"/>
    </xf>
    <xf numFmtId="173" fontId="18" fillId="0" borderId="6" xfId="1" applyNumberFormat="1" applyFont="1" applyFill="1" applyBorder="1" applyAlignment="1">
      <alignment vertical="center" wrapText="1"/>
    </xf>
    <xf numFmtId="0" fontId="18" fillId="0" borderId="7" xfId="2" quotePrefix="1" applyFont="1" applyFill="1" applyBorder="1" applyAlignment="1">
      <alignment horizontal="center" vertical="center"/>
    </xf>
    <xf numFmtId="173" fontId="10" fillId="7" borderId="41" xfId="1" applyNumberFormat="1" applyFont="1" applyFill="1" applyBorder="1" applyAlignment="1">
      <alignment horizontal="center" vertical="center" wrapText="1"/>
    </xf>
    <xf numFmtId="173" fontId="10" fillId="7" borderId="48" xfId="1" applyNumberFormat="1" applyFont="1" applyFill="1" applyBorder="1" applyAlignment="1">
      <alignment horizontal="center" vertical="center" wrapText="1"/>
    </xf>
    <xf numFmtId="173" fontId="12" fillId="7" borderId="29" xfId="1" applyNumberFormat="1" applyFont="1" applyFill="1" applyBorder="1" applyAlignment="1">
      <alignment horizontal="center" vertical="center" wrapText="1"/>
    </xf>
    <xf numFmtId="173" fontId="12" fillId="7" borderId="22" xfId="1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4.4. IK 2015-1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H70"/>
  <sheetViews>
    <sheetView tabSelected="1" view="pageBreakPreview" zoomScale="50" zoomScaleNormal="100" zoomScaleSheetLayoutView="50" workbookViewId="0">
      <pane ySplit="5" topLeftCell="A6" activePane="bottomLeft" state="frozen"/>
      <selection pane="bottomLeft" activeCell="B10" sqref="B10"/>
    </sheetView>
  </sheetViews>
  <sheetFormatPr defaultColWidth="8.85546875" defaultRowHeight="50.25" x14ac:dyDescent="0.7"/>
  <cols>
    <col min="1" max="1" width="13" style="40" customWidth="1"/>
    <col min="2" max="2" width="124.140625" style="26" customWidth="1"/>
    <col min="3" max="3" width="29.140625" style="26" customWidth="1"/>
    <col min="4" max="4" width="38.7109375" style="32" customWidth="1"/>
    <col min="5" max="5" width="41.5703125" style="32" customWidth="1"/>
    <col min="6" max="6" width="42.140625" style="32" customWidth="1"/>
    <col min="7" max="7" width="42.42578125" style="32" customWidth="1"/>
    <col min="8" max="8" width="23.42578125" style="68" customWidth="1"/>
    <col min="9" max="9" width="35" style="87" customWidth="1"/>
    <col min="10" max="10" width="35" style="5" customWidth="1"/>
    <col min="11" max="11" width="41.85546875" style="5" customWidth="1"/>
    <col min="12" max="76" width="8.85546875" style="5"/>
    <col min="77" max="77" width="11.28515625" style="5" bestFit="1" customWidth="1"/>
    <col min="78" max="16384" width="8.85546875" style="5"/>
  </cols>
  <sheetData>
    <row r="1" spans="1:10" s="4" customFormat="1" ht="51.75" customHeight="1" thickBot="1" x14ac:dyDescent="0.3">
      <c r="A1" s="52"/>
      <c r="B1" s="53" t="s">
        <v>120</v>
      </c>
      <c r="C1" s="54" t="s">
        <v>95</v>
      </c>
      <c r="D1" s="55"/>
      <c r="E1" s="55"/>
      <c r="F1" s="56"/>
      <c r="G1" s="57"/>
      <c r="H1" s="62"/>
      <c r="I1" s="80"/>
    </row>
    <row r="2" spans="1:10" s="58" customFormat="1" ht="27" thickBot="1" x14ac:dyDescent="0.3">
      <c r="A2" s="72"/>
      <c r="B2" s="73"/>
      <c r="C2" s="74"/>
      <c r="D2" s="250">
        <f>3473583-D5</f>
        <v>0</v>
      </c>
      <c r="E2" s="250">
        <f>3631305-E5</f>
        <v>0</v>
      </c>
      <c r="F2" s="251">
        <f>3777502-F5</f>
        <v>0</v>
      </c>
      <c r="G2" s="76"/>
      <c r="I2" s="80"/>
    </row>
    <row r="3" spans="1:10" ht="45.75" customHeight="1" x14ac:dyDescent="0.7">
      <c r="A3" s="41"/>
      <c r="B3" s="330" t="s">
        <v>23</v>
      </c>
      <c r="C3" s="48" t="s">
        <v>10</v>
      </c>
      <c r="D3" s="79" t="s">
        <v>24</v>
      </c>
      <c r="E3" s="79" t="s">
        <v>12</v>
      </c>
      <c r="F3" s="79" t="s">
        <v>31</v>
      </c>
      <c r="G3" s="332" t="s">
        <v>75</v>
      </c>
      <c r="H3" s="63"/>
      <c r="I3" s="81"/>
    </row>
    <row r="4" spans="1:10" s="6" customFormat="1" ht="41.25" customHeight="1" thickBot="1" x14ac:dyDescent="0.6">
      <c r="A4" s="42" t="s">
        <v>0</v>
      </c>
      <c r="B4" s="331"/>
      <c r="C4" s="49" t="s">
        <v>8</v>
      </c>
      <c r="D4" s="28">
        <v>2025</v>
      </c>
      <c r="E4" s="28">
        <v>2026</v>
      </c>
      <c r="F4" s="28">
        <v>2027</v>
      </c>
      <c r="G4" s="333"/>
      <c r="H4" s="64"/>
      <c r="I4" s="82"/>
    </row>
    <row r="5" spans="1:10" s="4" customFormat="1" ht="46.5" customHeight="1" thickBot="1" x14ac:dyDescent="0.3">
      <c r="A5" s="237"/>
      <c r="B5" s="238" t="s">
        <v>2</v>
      </c>
      <c r="C5" s="239"/>
      <c r="D5" s="240">
        <f>D6+D47+D54+D63</f>
        <v>3473583</v>
      </c>
      <c r="E5" s="240">
        <f>E6+E47+E54+E63</f>
        <v>3631305</v>
      </c>
      <c r="F5" s="240">
        <f>F6+F47+F54+F63</f>
        <v>3777502</v>
      </c>
      <c r="G5" s="241">
        <f>D5+E5+F5</f>
        <v>10882390</v>
      </c>
      <c r="H5" s="62"/>
      <c r="I5" s="80"/>
      <c r="J5" s="58"/>
    </row>
    <row r="6" spans="1:10" s="11" customFormat="1" ht="61.5" customHeight="1" thickBot="1" x14ac:dyDescent="0.3">
      <c r="A6" s="43"/>
      <c r="B6" s="9" t="s">
        <v>5</v>
      </c>
      <c r="C6" s="10"/>
      <c r="D6" s="30">
        <f>D7+D9+D11+D26+D29+D34+D45+D51</f>
        <v>2578583</v>
      </c>
      <c r="E6" s="30">
        <f>E7+E9+E11+E26+E29+E34+E45+E51</f>
        <v>2601305</v>
      </c>
      <c r="F6" s="30">
        <f>F7+F9+F11+F26+F29+F34+F45+F51</f>
        <v>2982186</v>
      </c>
      <c r="G6" s="30">
        <f>D6+E6+F6</f>
        <v>8162074</v>
      </c>
      <c r="H6" s="62"/>
      <c r="I6" s="80"/>
      <c r="J6" s="1"/>
    </row>
    <row r="7" spans="1:10" s="11" customFormat="1" thickBot="1" x14ac:dyDescent="0.3">
      <c r="A7" s="44" t="s">
        <v>19</v>
      </c>
      <c r="B7" s="13" t="s">
        <v>6</v>
      </c>
      <c r="C7" s="212"/>
      <c r="D7" s="31">
        <f>SUM(D8:D8)</f>
        <v>60000</v>
      </c>
      <c r="E7" s="31">
        <f>SUM(E8:E8)</f>
        <v>0</v>
      </c>
      <c r="F7" s="31">
        <f>SUM(F8:F8)</f>
        <v>0</v>
      </c>
      <c r="G7" s="50">
        <f>SUM(G8:G8)</f>
        <v>60000</v>
      </c>
      <c r="H7" s="62"/>
      <c r="I7" s="83"/>
    </row>
    <row r="8" spans="1:10" s="148" customFormat="1" ht="81" customHeight="1" thickBot="1" x14ac:dyDescent="0.3">
      <c r="A8" s="234">
        <v>1</v>
      </c>
      <c r="B8" s="235" t="s">
        <v>93</v>
      </c>
      <c r="C8" s="226" t="s">
        <v>46</v>
      </c>
      <c r="D8" s="159">
        <f>100000-40000</f>
        <v>60000</v>
      </c>
      <c r="E8" s="159">
        <v>0</v>
      </c>
      <c r="F8" s="227">
        <v>0</v>
      </c>
      <c r="G8" s="195">
        <f>D8+E8+F8</f>
        <v>60000</v>
      </c>
      <c r="H8" s="147"/>
      <c r="J8" s="65"/>
    </row>
    <row r="9" spans="1:10" s="11" customFormat="1" thickBot="1" x14ac:dyDescent="0.3">
      <c r="A9" s="44" t="s">
        <v>4</v>
      </c>
      <c r="B9" s="13" t="s">
        <v>11</v>
      </c>
      <c r="C9" s="88"/>
      <c r="D9" s="31">
        <f>SUM(D10:D10)</f>
        <v>215633</v>
      </c>
      <c r="E9" s="31">
        <f>SUM(E10:E10)</f>
        <v>400000</v>
      </c>
      <c r="F9" s="31">
        <f>SUM(F10:F10)</f>
        <v>400000</v>
      </c>
      <c r="G9" s="50">
        <f>SUM(G10:G10)</f>
        <v>1015633</v>
      </c>
      <c r="H9" s="65"/>
      <c r="I9" s="83"/>
      <c r="J9" s="65"/>
    </row>
    <row r="10" spans="1:10" s="148" customFormat="1" ht="48.75" customHeight="1" thickBot="1" x14ac:dyDescent="0.3">
      <c r="A10" s="154">
        <v>2</v>
      </c>
      <c r="B10" s="155" t="s">
        <v>3</v>
      </c>
      <c r="C10" s="156">
        <v>86245</v>
      </c>
      <c r="D10" s="157">
        <f>305000-57172-10000-20000-2195</f>
        <v>215633</v>
      </c>
      <c r="E10" s="157">
        <v>400000</v>
      </c>
      <c r="F10" s="158">
        <v>400000</v>
      </c>
      <c r="G10" s="159">
        <f>D10+E10+F10</f>
        <v>1015633</v>
      </c>
      <c r="H10" s="147"/>
      <c r="J10" s="233"/>
    </row>
    <row r="11" spans="1:10" s="11" customFormat="1" ht="90" customHeight="1" thickBot="1" x14ac:dyDescent="0.3">
      <c r="A11" s="44" t="s">
        <v>1</v>
      </c>
      <c r="B11" s="13" t="s">
        <v>13</v>
      </c>
      <c r="C11" s="14"/>
      <c r="D11" s="31">
        <f>SUM(D12:D25)</f>
        <v>811367</v>
      </c>
      <c r="E11" s="31">
        <f>SUM(E12:E25)</f>
        <v>855000</v>
      </c>
      <c r="F11" s="31">
        <f>SUM(F12:F25)</f>
        <v>910000</v>
      </c>
      <c r="G11" s="31">
        <f>SUM(G12:G25)</f>
        <v>2576367</v>
      </c>
      <c r="H11" s="62"/>
      <c r="I11" s="83"/>
      <c r="J11" s="233"/>
    </row>
    <row r="12" spans="1:10" s="148" customFormat="1" ht="88.5" customHeight="1" x14ac:dyDescent="0.25">
      <c r="A12" s="160">
        <v>3</v>
      </c>
      <c r="B12" s="161" t="s">
        <v>37</v>
      </c>
      <c r="C12" s="162" t="s">
        <v>47</v>
      </c>
      <c r="D12" s="163">
        <v>2000</v>
      </c>
      <c r="E12" s="163">
        <v>0</v>
      </c>
      <c r="F12" s="164">
        <v>0</v>
      </c>
      <c r="G12" s="146">
        <f>D12+E12+F12</f>
        <v>2000</v>
      </c>
      <c r="H12" s="147"/>
      <c r="J12" s="233"/>
    </row>
    <row r="13" spans="1:10" s="170" customFormat="1" ht="121.5" x14ac:dyDescent="0.25">
      <c r="A13" s="242">
        <v>4</v>
      </c>
      <c r="B13" s="166" t="s">
        <v>76</v>
      </c>
      <c r="C13" s="167" t="s">
        <v>48</v>
      </c>
      <c r="D13" s="157">
        <v>200000</v>
      </c>
      <c r="E13" s="157">
        <v>50000</v>
      </c>
      <c r="F13" s="168">
        <v>0</v>
      </c>
      <c r="G13" s="152">
        <f t="shared" ref="G13:G25" si="0">D13+E13+F13</f>
        <v>250000</v>
      </c>
      <c r="H13" s="169"/>
      <c r="J13" s="171"/>
    </row>
    <row r="14" spans="1:10" s="148" customFormat="1" ht="59.25" customHeight="1" x14ac:dyDescent="0.25">
      <c r="A14" s="149">
        <v>5</v>
      </c>
      <c r="B14" s="71" t="s">
        <v>45</v>
      </c>
      <c r="C14" s="173">
        <v>46554</v>
      </c>
      <c r="D14" s="150">
        <f>100000+122172</f>
        <v>222172</v>
      </c>
      <c r="E14" s="150">
        <v>0</v>
      </c>
      <c r="F14" s="168">
        <v>0</v>
      </c>
      <c r="G14" s="152">
        <f t="shared" si="0"/>
        <v>222172</v>
      </c>
      <c r="H14" s="147"/>
    </row>
    <row r="15" spans="1:10" s="148" customFormat="1" ht="133.5" customHeight="1" x14ac:dyDescent="0.25">
      <c r="A15" s="242">
        <v>6</v>
      </c>
      <c r="B15" s="166" t="s">
        <v>27</v>
      </c>
      <c r="C15" s="173">
        <v>51628</v>
      </c>
      <c r="D15" s="150">
        <v>5000</v>
      </c>
      <c r="E15" s="150">
        <v>5000</v>
      </c>
      <c r="F15" s="168">
        <v>5000</v>
      </c>
      <c r="G15" s="152">
        <f t="shared" si="0"/>
        <v>15000</v>
      </c>
      <c r="H15" s="147"/>
    </row>
    <row r="16" spans="1:10" s="148" customFormat="1" ht="58.5" customHeight="1" x14ac:dyDescent="0.25">
      <c r="A16" s="149">
        <v>7</v>
      </c>
      <c r="B16" s="71" t="s">
        <v>49</v>
      </c>
      <c r="C16" s="167" t="s">
        <v>50</v>
      </c>
      <c r="D16" s="150">
        <v>100000</v>
      </c>
      <c r="E16" s="150">
        <v>200000</v>
      </c>
      <c r="F16" s="168">
        <v>250000</v>
      </c>
      <c r="G16" s="152">
        <f t="shared" si="0"/>
        <v>550000</v>
      </c>
      <c r="H16" s="147"/>
    </row>
    <row r="17" spans="1:86" s="148" customFormat="1" ht="91.5" customHeight="1" x14ac:dyDescent="0.25">
      <c r="A17" s="242">
        <v>8</v>
      </c>
      <c r="B17" s="71" t="s">
        <v>115</v>
      </c>
      <c r="C17" s="329" t="s">
        <v>39</v>
      </c>
      <c r="D17" s="150">
        <v>5000</v>
      </c>
      <c r="E17" s="150">
        <v>50000</v>
      </c>
      <c r="F17" s="168">
        <v>50000</v>
      </c>
      <c r="G17" s="152">
        <f t="shared" si="0"/>
        <v>105000</v>
      </c>
      <c r="H17" s="147"/>
    </row>
    <row r="18" spans="1:86" s="148" customFormat="1" ht="138" customHeight="1" x14ac:dyDescent="0.25">
      <c r="A18" s="149">
        <v>9</v>
      </c>
      <c r="B18" s="71" t="s">
        <v>114</v>
      </c>
      <c r="C18" s="329" t="s">
        <v>39</v>
      </c>
      <c r="D18" s="150">
        <v>15000</v>
      </c>
      <c r="E18" s="150">
        <v>70000</v>
      </c>
      <c r="F18" s="168">
        <v>100000</v>
      </c>
      <c r="G18" s="152">
        <f t="shared" si="0"/>
        <v>185000</v>
      </c>
      <c r="H18" s="147"/>
    </row>
    <row r="19" spans="1:86" s="148" customFormat="1" ht="96" customHeight="1" x14ac:dyDescent="0.25">
      <c r="A19" s="149">
        <v>10</v>
      </c>
      <c r="B19" s="166" t="s">
        <v>85</v>
      </c>
      <c r="C19" s="173"/>
      <c r="D19" s="150">
        <v>80000</v>
      </c>
      <c r="E19" s="150">
        <v>0</v>
      </c>
      <c r="F19" s="168">
        <v>0</v>
      </c>
      <c r="G19" s="152">
        <f t="shared" si="0"/>
        <v>80000</v>
      </c>
      <c r="H19" s="147"/>
    </row>
    <row r="20" spans="1:86" s="170" customFormat="1" ht="61.5" customHeight="1" x14ac:dyDescent="0.25">
      <c r="A20" s="149">
        <v>11</v>
      </c>
      <c r="B20" s="70" t="s">
        <v>54</v>
      </c>
      <c r="C20" s="176" t="s">
        <v>55</v>
      </c>
      <c r="D20" s="174">
        <v>25000</v>
      </c>
      <c r="E20" s="174">
        <v>50000</v>
      </c>
      <c r="F20" s="175">
        <v>50000</v>
      </c>
      <c r="G20" s="152">
        <f t="shared" si="0"/>
        <v>125000</v>
      </c>
      <c r="H20" s="169"/>
    </row>
    <row r="21" spans="1:86" s="148" customFormat="1" ht="84" customHeight="1" x14ac:dyDescent="0.25">
      <c r="A21" s="149">
        <v>12</v>
      </c>
      <c r="B21" s="200" t="s">
        <v>56</v>
      </c>
      <c r="C21" s="327"/>
      <c r="D21" s="150">
        <v>50000</v>
      </c>
      <c r="E21" s="150">
        <v>100000</v>
      </c>
      <c r="F21" s="151">
        <v>50000</v>
      </c>
      <c r="G21" s="152">
        <f t="shared" si="0"/>
        <v>200000</v>
      </c>
      <c r="H21" s="147"/>
    </row>
    <row r="22" spans="1:86" s="148" customFormat="1" ht="40.5" x14ac:dyDescent="0.25">
      <c r="A22" s="149">
        <v>13</v>
      </c>
      <c r="B22" s="177" t="s">
        <v>57</v>
      </c>
      <c r="C22" s="178" t="s">
        <v>39</v>
      </c>
      <c r="D22" s="157">
        <v>0</v>
      </c>
      <c r="E22" s="157">
        <v>225000</v>
      </c>
      <c r="F22" s="179">
        <v>300000</v>
      </c>
      <c r="G22" s="152">
        <f t="shared" si="0"/>
        <v>525000</v>
      </c>
      <c r="H22" s="147"/>
    </row>
    <row r="23" spans="1:86" s="148" customFormat="1" ht="81" x14ac:dyDescent="0.25">
      <c r="A23" s="149">
        <v>14</v>
      </c>
      <c r="B23" s="177" t="s">
        <v>77</v>
      </c>
      <c r="C23" s="178" t="s">
        <v>39</v>
      </c>
      <c r="D23" s="157">
        <v>5000</v>
      </c>
      <c r="E23" s="157">
        <v>5000</v>
      </c>
      <c r="F23" s="179">
        <v>5000</v>
      </c>
      <c r="G23" s="180">
        <f t="shared" si="0"/>
        <v>15000</v>
      </c>
      <c r="H23" s="147"/>
    </row>
    <row r="24" spans="1:86" s="148" customFormat="1" ht="71.25" customHeight="1" x14ac:dyDescent="0.25">
      <c r="A24" s="149">
        <v>15</v>
      </c>
      <c r="B24" s="70" t="s">
        <v>78</v>
      </c>
      <c r="C24" s="153">
        <v>55191</v>
      </c>
      <c r="D24" s="150">
        <f>50000+2195</f>
        <v>52195</v>
      </c>
      <c r="E24" s="150">
        <v>0</v>
      </c>
      <c r="F24" s="151">
        <v>0</v>
      </c>
      <c r="G24" s="180">
        <f t="shared" si="0"/>
        <v>52195</v>
      </c>
      <c r="H24" s="147"/>
    </row>
    <row r="25" spans="1:86" s="148" customFormat="1" ht="81.75" thickBot="1" x14ac:dyDescent="0.3">
      <c r="A25" s="149">
        <v>16</v>
      </c>
      <c r="B25" s="177" t="s">
        <v>86</v>
      </c>
      <c r="C25" s="178" t="s">
        <v>39</v>
      </c>
      <c r="D25" s="157">
        <v>50000</v>
      </c>
      <c r="E25" s="157">
        <v>100000</v>
      </c>
      <c r="F25" s="179">
        <v>100000</v>
      </c>
      <c r="G25" s="180">
        <f t="shared" si="0"/>
        <v>250000</v>
      </c>
      <c r="H25" s="147"/>
    </row>
    <row r="26" spans="1:86" s="35" customFormat="1" ht="67.5" customHeight="1" thickBot="1" x14ac:dyDescent="0.3">
      <c r="A26" s="45" t="s">
        <v>15</v>
      </c>
      <c r="B26" s="215" t="s">
        <v>14</v>
      </c>
      <c r="C26" s="216"/>
      <c r="D26" s="217">
        <f>SUM(D27:D28)</f>
        <v>70000</v>
      </c>
      <c r="E26" s="217">
        <f>SUM(E27:E28)</f>
        <v>70000</v>
      </c>
      <c r="F26" s="217">
        <f>SUM(F27:F28)</f>
        <v>100000</v>
      </c>
      <c r="G26" s="217">
        <f>SUM(G27:G28)</f>
        <v>240000</v>
      </c>
      <c r="H26" s="66"/>
      <c r="I26" s="8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</row>
    <row r="27" spans="1:86" s="148" customFormat="1" ht="88.5" customHeight="1" x14ac:dyDescent="0.25">
      <c r="A27" s="182">
        <v>17</v>
      </c>
      <c r="B27" s="142" t="s">
        <v>116</v>
      </c>
      <c r="C27" s="143" t="s">
        <v>39</v>
      </c>
      <c r="D27" s="144">
        <f>50000+20000</f>
        <v>70000</v>
      </c>
      <c r="E27" s="144">
        <v>0</v>
      </c>
      <c r="F27" s="145">
        <v>0</v>
      </c>
      <c r="G27" s="190">
        <f>D27+E27+F27</f>
        <v>70000</v>
      </c>
      <c r="H27" s="147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1"/>
      <c r="AT27" s="181"/>
      <c r="AU27" s="181"/>
      <c r="AV27" s="181"/>
      <c r="AW27" s="181"/>
      <c r="AX27" s="181"/>
      <c r="AY27" s="181"/>
      <c r="AZ27" s="181"/>
      <c r="BA27" s="181"/>
      <c r="BB27" s="181"/>
      <c r="BC27" s="181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1"/>
      <c r="BP27" s="181"/>
      <c r="BQ27" s="181"/>
      <c r="BR27" s="181"/>
      <c r="BS27" s="181"/>
      <c r="BT27" s="181"/>
      <c r="BU27" s="181"/>
      <c r="BV27" s="181"/>
      <c r="BW27" s="181"/>
      <c r="BX27" s="181"/>
      <c r="BY27" s="181"/>
      <c r="BZ27" s="181"/>
      <c r="CA27" s="181"/>
      <c r="CB27" s="181"/>
      <c r="CC27" s="181"/>
      <c r="CD27" s="181"/>
      <c r="CE27" s="181"/>
      <c r="CF27" s="181"/>
      <c r="CG27" s="181"/>
      <c r="CH27" s="181"/>
    </row>
    <row r="28" spans="1:86" s="148" customFormat="1" ht="58.5" customHeight="1" thickBot="1" x14ac:dyDescent="0.3">
      <c r="A28" s="197">
        <v>18</v>
      </c>
      <c r="B28" s="198" t="s">
        <v>87</v>
      </c>
      <c r="C28" s="218" t="s">
        <v>39</v>
      </c>
      <c r="D28" s="186">
        <v>0</v>
      </c>
      <c r="E28" s="186">
        <v>70000</v>
      </c>
      <c r="F28" s="187">
        <v>100000</v>
      </c>
      <c r="G28" s="219">
        <f>D28+E28+F28</f>
        <v>170000</v>
      </c>
      <c r="H28" s="147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U28" s="181"/>
      <c r="V28" s="181"/>
      <c r="W28" s="181"/>
      <c r="X28" s="181"/>
      <c r="Y28" s="181"/>
      <c r="Z28" s="181"/>
      <c r="AA28" s="181"/>
      <c r="AB28" s="181"/>
      <c r="AC28" s="181"/>
      <c r="AD28" s="181"/>
      <c r="AE28" s="181"/>
      <c r="AF28" s="181"/>
      <c r="AG28" s="181"/>
      <c r="AH28" s="181"/>
      <c r="AI28" s="181"/>
      <c r="AJ28" s="181"/>
      <c r="AK28" s="181"/>
      <c r="AL28" s="181"/>
      <c r="AM28" s="181"/>
      <c r="AN28" s="181"/>
      <c r="AO28" s="181"/>
      <c r="AP28" s="181"/>
      <c r="AQ28" s="181"/>
      <c r="AR28" s="181"/>
      <c r="AS28" s="181"/>
      <c r="AT28" s="181"/>
      <c r="AU28" s="181"/>
      <c r="AV28" s="181"/>
      <c r="AW28" s="181"/>
      <c r="AX28" s="181"/>
      <c r="AY28" s="181"/>
      <c r="AZ28" s="181"/>
      <c r="BA28" s="181"/>
      <c r="BB28" s="181"/>
      <c r="BC28" s="181"/>
      <c r="BD28" s="181"/>
      <c r="BE28" s="181"/>
      <c r="BF28" s="181"/>
      <c r="BG28" s="181"/>
      <c r="BH28" s="181"/>
      <c r="BI28" s="181"/>
      <c r="BJ28" s="181"/>
      <c r="BK28" s="181"/>
      <c r="BL28" s="181"/>
      <c r="BM28" s="181"/>
      <c r="BN28" s="181"/>
      <c r="BO28" s="181"/>
      <c r="BP28" s="181"/>
      <c r="BQ28" s="181"/>
      <c r="BR28" s="181"/>
      <c r="BS28" s="181"/>
      <c r="BT28" s="181"/>
      <c r="BU28" s="181"/>
      <c r="BV28" s="181"/>
      <c r="BW28" s="181"/>
      <c r="BX28" s="181"/>
      <c r="BY28" s="181"/>
      <c r="BZ28" s="181"/>
      <c r="CA28" s="181"/>
      <c r="CB28" s="181"/>
      <c r="CC28" s="181"/>
      <c r="CD28" s="181"/>
      <c r="CE28" s="181"/>
      <c r="CF28" s="181"/>
      <c r="CG28" s="181"/>
      <c r="CH28" s="181"/>
    </row>
    <row r="29" spans="1:86" s="11" customFormat="1" thickBot="1" x14ac:dyDescent="0.3">
      <c r="A29" s="228" t="s">
        <v>16</v>
      </c>
      <c r="B29" s="229" t="s">
        <v>21</v>
      </c>
      <c r="C29" s="230"/>
      <c r="D29" s="231">
        <f>SUM(D30:D33)</f>
        <v>110000</v>
      </c>
      <c r="E29" s="231">
        <f>SUM(E30:E33)</f>
        <v>210000</v>
      </c>
      <c r="F29" s="231">
        <f>SUM(F30:F33)</f>
        <v>300000</v>
      </c>
      <c r="G29" s="232">
        <f>SUM(G30:G33)</f>
        <v>620000</v>
      </c>
      <c r="H29" s="62"/>
      <c r="I29" s="85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</row>
    <row r="30" spans="1:86" s="148" customFormat="1" ht="55.5" customHeight="1" x14ac:dyDescent="0.25">
      <c r="A30" s="172">
        <v>19</v>
      </c>
      <c r="B30" s="225" t="s">
        <v>92</v>
      </c>
      <c r="C30" s="226"/>
      <c r="D30" s="159">
        <v>35000</v>
      </c>
      <c r="E30" s="159">
        <v>110000</v>
      </c>
      <c r="F30" s="227">
        <v>0</v>
      </c>
      <c r="G30" s="195">
        <f>D30+E30+F30</f>
        <v>145000</v>
      </c>
      <c r="H30" s="147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81"/>
      <c r="BQ30" s="181"/>
      <c r="BR30" s="181"/>
      <c r="BS30" s="181"/>
      <c r="BT30" s="181"/>
      <c r="BU30" s="181"/>
      <c r="BV30" s="181"/>
      <c r="BW30" s="181"/>
      <c r="BX30" s="181"/>
      <c r="BY30" s="181"/>
      <c r="BZ30" s="181"/>
      <c r="CA30" s="181"/>
      <c r="CB30" s="181"/>
      <c r="CC30" s="181"/>
      <c r="CD30" s="181"/>
      <c r="CE30" s="181"/>
      <c r="CF30" s="181"/>
      <c r="CG30" s="181"/>
      <c r="CH30" s="181"/>
    </row>
    <row r="31" spans="1:86" s="148" customFormat="1" ht="81" x14ac:dyDescent="0.25">
      <c r="A31" s="165">
        <v>20</v>
      </c>
      <c r="B31" s="70" t="s">
        <v>91</v>
      </c>
      <c r="C31" s="153"/>
      <c r="D31" s="150">
        <v>25000</v>
      </c>
      <c r="E31" s="150">
        <v>0</v>
      </c>
      <c r="F31" s="151">
        <v>0</v>
      </c>
      <c r="G31" s="152">
        <f>D31+E31+F31</f>
        <v>25000</v>
      </c>
      <c r="H31" s="147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  <c r="Z31" s="181"/>
      <c r="AA31" s="181"/>
      <c r="AB31" s="181"/>
      <c r="AC31" s="181"/>
      <c r="AD31" s="181"/>
      <c r="AE31" s="181"/>
      <c r="AF31" s="181"/>
      <c r="AG31" s="181"/>
      <c r="AH31" s="181"/>
      <c r="AI31" s="181"/>
      <c r="AJ31" s="181"/>
      <c r="AK31" s="181"/>
      <c r="AL31" s="181"/>
      <c r="AM31" s="181"/>
      <c r="AN31" s="181"/>
      <c r="AO31" s="181"/>
      <c r="AP31" s="181"/>
      <c r="AQ31" s="181"/>
      <c r="AR31" s="181"/>
      <c r="AS31" s="181"/>
      <c r="AT31" s="181"/>
      <c r="AU31" s="181"/>
      <c r="AV31" s="181"/>
      <c r="AW31" s="181"/>
      <c r="AX31" s="181"/>
      <c r="AY31" s="181"/>
      <c r="AZ31" s="181"/>
      <c r="BA31" s="181"/>
      <c r="BB31" s="181"/>
      <c r="BC31" s="181"/>
      <c r="BD31" s="181"/>
      <c r="BE31" s="181"/>
      <c r="BF31" s="181"/>
      <c r="BG31" s="181"/>
      <c r="BH31" s="181"/>
      <c r="BI31" s="181"/>
      <c r="BJ31" s="181"/>
      <c r="BK31" s="181"/>
      <c r="BL31" s="181"/>
      <c r="BM31" s="181"/>
      <c r="BN31" s="181"/>
      <c r="BO31" s="181"/>
      <c r="BP31" s="181"/>
      <c r="BQ31" s="181"/>
      <c r="BR31" s="181"/>
      <c r="BS31" s="181"/>
      <c r="BT31" s="181"/>
      <c r="BU31" s="181"/>
      <c r="BV31" s="181"/>
      <c r="BW31" s="181"/>
      <c r="BX31" s="181"/>
      <c r="BY31" s="181"/>
      <c r="BZ31" s="181"/>
      <c r="CA31" s="181"/>
      <c r="CB31" s="181"/>
      <c r="CC31" s="181"/>
      <c r="CD31" s="181"/>
      <c r="CE31" s="181"/>
      <c r="CF31" s="181"/>
      <c r="CG31" s="181"/>
      <c r="CH31" s="181"/>
    </row>
    <row r="32" spans="1:86" s="148" customFormat="1" ht="40.5" x14ac:dyDescent="0.25">
      <c r="A32" s="154">
        <v>21</v>
      </c>
      <c r="B32" s="177" t="s">
        <v>98</v>
      </c>
      <c r="C32" s="178" t="s">
        <v>39</v>
      </c>
      <c r="D32" s="157">
        <v>50000</v>
      </c>
      <c r="E32" s="157"/>
      <c r="F32" s="179"/>
      <c r="G32" s="152">
        <f>D32+E32+F32</f>
        <v>50000</v>
      </c>
      <c r="H32" s="147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U32" s="181"/>
      <c r="V32" s="181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81"/>
      <c r="BD32" s="181"/>
      <c r="BE32" s="181"/>
      <c r="BF32" s="181"/>
      <c r="BG32" s="181"/>
      <c r="BH32" s="181"/>
      <c r="BI32" s="181"/>
      <c r="BJ32" s="181"/>
      <c r="BK32" s="181"/>
      <c r="BL32" s="181"/>
      <c r="BM32" s="181"/>
      <c r="BN32" s="181"/>
      <c r="BO32" s="181"/>
      <c r="BP32" s="181"/>
      <c r="BQ32" s="181"/>
      <c r="BR32" s="181"/>
      <c r="BS32" s="181"/>
      <c r="BT32" s="181"/>
      <c r="BU32" s="181"/>
      <c r="BV32" s="181"/>
      <c r="BW32" s="181"/>
      <c r="BX32" s="181"/>
      <c r="BY32" s="181"/>
      <c r="BZ32" s="181"/>
      <c r="CA32" s="181"/>
      <c r="CB32" s="181"/>
      <c r="CC32" s="181"/>
      <c r="CD32" s="181"/>
      <c r="CE32" s="181"/>
      <c r="CF32" s="181"/>
      <c r="CG32" s="181"/>
      <c r="CH32" s="181"/>
    </row>
    <row r="33" spans="1:86" s="148" customFormat="1" ht="48" customHeight="1" thickBot="1" x14ac:dyDescent="0.3">
      <c r="A33" s="154">
        <v>22</v>
      </c>
      <c r="B33" s="183" t="s">
        <v>58</v>
      </c>
      <c r="C33" s="184" t="s">
        <v>39</v>
      </c>
      <c r="D33" s="157">
        <v>0</v>
      </c>
      <c r="E33" s="157">
        <v>100000</v>
      </c>
      <c r="F33" s="179">
        <v>300000</v>
      </c>
      <c r="G33" s="180">
        <f>D33+E33+F33</f>
        <v>400000</v>
      </c>
      <c r="H33" s="147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1"/>
      <c r="AM33" s="181"/>
      <c r="AN33" s="181"/>
      <c r="AO33" s="181"/>
      <c r="AP33" s="181"/>
      <c r="AQ33" s="181"/>
      <c r="AR33" s="181"/>
      <c r="AS33" s="181"/>
      <c r="AT33" s="181"/>
      <c r="AU33" s="181"/>
      <c r="AV33" s="181"/>
      <c r="AW33" s="181"/>
      <c r="AX33" s="181"/>
      <c r="AY33" s="181"/>
      <c r="AZ33" s="181"/>
      <c r="BA33" s="181"/>
      <c r="BB33" s="181"/>
      <c r="BC33" s="181"/>
      <c r="BD33" s="181"/>
      <c r="BE33" s="181"/>
      <c r="BF33" s="181"/>
      <c r="BG33" s="181"/>
      <c r="BH33" s="181"/>
      <c r="BI33" s="181"/>
      <c r="BJ33" s="181"/>
      <c r="BK33" s="181"/>
      <c r="BL33" s="181"/>
      <c r="BM33" s="181"/>
      <c r="BN33" s="181"/>
      <c r="BO33" s="181"/>
      <c r="BP33" s="181"/>
      <c r="BQ33" s="181"/>
      <c r="BR33" s="181"/>
      <c r="BS33" s="181"/>
      <c r="BT33" s="181"/>
      <c r="BU33" s="181"/>
      <c r="BV33" s="181"/>
      <c r="BW33" s="181"/>
      <c r="BX33" s="181"/>
      <c r="BY33" s="181"/>
      <c r="BZ33" s="181"/>
      <c r="CA33" s="181"/>
      <c r="CB33" s="181"/>
      <c r="CC33" s="181"/>
      <c r="CD33" s="181"/>
      <c r="CE33" s="181"/>
      <c r="CF33" s="181"/>
      <c r="CG33" s="181"/>
      <c r="CH33" s="181"/>
    </row>
    <row r="34" spans="1:86" s="20" customFormat="1" thickBot="1" x14ac:dyDescent="0.3">
      <c r="A34" s="44" t="s">
        <v>17</v>
      </c>
      <c r="B34" s="13" t="s">
        <v>7</v>
      </c>
      <c r="C34" s="88"/>
      <c r="D34" s="31">
        <f>SUM(D35:D44)</f>
        <v>1160083</v>
      </c>
      <c r="E34" s="31">
        <f>SUM(E35:E44)</f>
        <v>1031305</v>
      </c>
      <c r="F34" s="31">
        <f>SUM(F35:F44)</f>
        <v>1242186</v>
      </c>
      <c r="G34" s="31">
        <f>SUM(G35:G44)</f>
        <v>3433574</v>
      </c>
      <c r="H34" s="65"/>
      <c r="I34" s="85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</row>
    <row r="35" spans="1:86" s="191" customFormat="1" ht="81" x14ac:dyDescent="0.25">
      <c r="A35" s="182">
        <v>23</v>
      </c>
      <c r="B35" s="142" t="s">
        <v>88</v>
      </c>
      <c r="C35" s="143" t="s">
        <v>39</v>
      </c>
      <c r="D35" s="145">
        <v>2000</v>
      </c>
      <c r="E35" s="145">
        <v>0</v>
      </c>
      <c r="F35" s="189">
        <v>0</v>
      </c>
      <c r="G35" s="190">
        <f>D35+E35+F35</f>
        <v>2000</v>
      </c>
      <c r="H35" s="147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181"/>
      <c r="BB35" s="181"/>
      <c r="BC35" s="181"/>
      <c r="BD35" s="181"/>
      <c r="BE35" s="181"/>
      <c r="BF35" s="181"/>
      <c r="BG35" s="181"/>
      <c r="BH35" s="181"/>
      <c r="BI35" s="181"/>
      <c r="BJ35" s="181"/>
      <c r="BK35" s="181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1"/>
      <c r="BW35" s="181"/>
      <c r="BX35" s="181"/>
      <c r="BY35" s="181"/>
      <c r="BZ35" s="181"/>
      <c r="CA35" s="181"/>
      <c r="CB35" s="181"/>
      <c r="CC35" s="181"/>
      <c r="CD35" s="181"/>
      <c r="CE35" s="181"/>
      <c r="CF35" s="181"/>
      <c r="CG35" s="181"/>
      <c r="CH35" s="181"/>
    </row>
    <row r="36" spans="1:86" s="191" customFormat="1" ht="60" customHeight="1" x14ac:dyDescent="0.25">
      <c r="A36" s="165">
        <v>24</v>
      </c>
      <c r="B36" s="71" t="s">
        <v>26</v>
      </c>
      <c r="C36" s="327" t="s">
        <v>39</v>
      </c>
      <c r="D36" s="151">
        <v>100000</v>
      </c>
      <c r="E36" s="151">
        <v>200000</v>
      </c>
      <c r="F36" s="192">
        <v>250000</v>
      </c>
      <c r="G36" s="193">
        <f t="shared" ref="G36:G44" si="1">D36+E36+F36</f>
        <v>550000</v>
      </c>
      <c r="H36" s="147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1"/>
      <c r="AT36" s="181"/>
      <c r="AU36" s="181"/>
      <c r="AV36" s="181"/>
      <c r="AW36" s="181"/>
      <c r="AX36" s="181"/>
      <c r="AY36" s="181"/>
      <c r="AZ36" s="181"/>
      <c r="BA36" s="181"/>
      <c r="BB36" s="181"/>
      <c r="BC36" s="181"/>
      <c r="BD36" s="181"/>
      <c r="BE36" s="181"/>
      <c r="BF36" s="181"/>
      <c r="BG36" s="181"/>
      <c r="BH36" s="181"/>
      <c r="BI36" s="181"/>
      <c r="BJ36" s="181"/>
      <c r="BK36" s="181"/>
      <c r="BL36" s="181"/>
      <c r="BM36" s="181"/>
      <c r="BN36" s="181"/>
      <c r="BO36" s="181"/>
      <c r="BP36" s="181"/>
      <c r="BQ36" s="181"/>
      <c r="BR36" s="181"/>
      <c r="BS36" s="181"/>
      <c r="BT36" s="181"/>
      <c r="BU36" s="181"/>
      <c r="BV36" s="181"/>
      <c r="BW36" s="181"/>
      <c r="BX36" s="181"/>
      <c r="BY36" s="181"/>
      <c r="BZ36" s="181"/>
      <c r="CA36" s="181"/>
      <c r="CB36" s="181"/>
      <c r="CC36" s="181"/>
      <c r="CD36" s="181"/>
      <c r="CE36" s="181"/>
      <c r="CF36" s="181"/>
      <c r="CG36" s="181"/>
      <c r="CH36" s="181"/>
    </row>
    <row r="37" spans="1:86" s="191" customFormat="1" ht="89.25" customHeight="1" x14ac:dyDescent="0.25">
      <c r="A37" s="165">
        <v>25</v>
      </c>
      <c r="B37" s="70" t="s">
        <v>70</v>
      </c>
      <c r="C37" s="153" t="s">
        <v>59</v>
      </c>
      <c r="D37" s="151">
        <v>2000</v>
      </c>
      <c r="E37" s="151">
        <v>5000</v>
      </c>
      <c r="F37" s="192">
        <v>0</v>
      </c>
      <c r="G37" s="193">
        <f t="shared" si="1"/>
        <v>7000</v>
      </c>
      <c r="H37" s="147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1"/>
      <c r="AT37" s="181"/>
      <c r="AU37" s="181"/>
      <c r="AV37" s="181"/>
      <c r="AW37" s="181"/>
      <c r="AX37" s="181"/>
      <c r="AY37" s="181"/>
      <c r="AZ37" s="181"/>
      <c r="BA37" s="181"/>
      <c r="BB37" s="181"/>
      <c r="BC37" s="181"/>
      <c r="BD37" s="181"/>
      <c r="BE37" s="181"/>
      <c r="BF37" s="181"/>
      <c r="BG37" s="181"/>
      <c r="BH37" s="181"/>
      <c r="BI37" s="181"/>
      <c r="BJ37" s="181"/>
      <c r="BK37" s="181"/>
      <c r="BL37" s="181"/>
      <c r="BM37" s="181"/>
      <c r="BN37" s="181"/>
      <c r="BO37" s="181"/>
      <c r="BP37" s="181"/>
      <c r="BQ37" s="181"/>
      <c r="BR37" s="181"/>
      <c r="BS37" s="181"/>
      <c r="BT37" s="181"/>
      <c r="BU37" s="181"/>
      <c r="BV37" s="181"/>
      <c r="BW37" s="181"/>
      <c r="BX37" s="181"/>
      <c r="BY37" s="181"/>
      <c r="BZ37" s="181"/>
      <c r="CA37" s="181"/>
      <c r="CB37" s="181"/>
      <c r="CC37" s="181"/>
      <c r="CD37" s="181"/>
      <c r="CE37" s="181"/>
      <c r="CF37" s="181"/>
      <c r="CG37" s="181"/>
      <c r="CH37" s="181"/>
    </row>
    <row r="38" spans="1:86" s="191" customFormat="1" ht="60.75" customHeight="1" x14ac:dyDescent="0.25">
      <c r="A38" s="165">
        <v>26</v>
      </c>
      <c r="B38" s="71" t="s">
        <v>89</v>
      </c>
      <c r="C38" s="153"/>
      <c r="D38" s="151">
        <v>0</v>
      </c>
      <c r="E38" s="151">
        <v>326305</v>
      </c>
      <c r="F38" s="192">
        <v>390000</v>
      </c>
      <c r="G38" s="193">
        <f t="shared" si="1"/>
        <v>716305</v>
      </c>
      <c r="H38" s="147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181"/>
      <c r="BB38" s="181"/>
      <c r="BC38" s="181"/>
      <c r="BD38" s="181"/>
      <c r="BE38" s="181"/>
      <c r="BF38" s="181"/>
      <c r="BG38" s="181"/>
      <c r="BH38" s="181"/>
      <c r="BI38" s="181"/>
      <c r="BJ38" s="181"/>
      <c r="BK38" s="181"/>
      <c r="BL38" s="181"/>
      <c r="BM38" s="181"/>
      <c r="BN38" s="181"/>
      <c r="BO38" s="181"/>
      <c r="BP38" s="181"/>
      <c r="BQ38" s="181"/>
      <c r="BR38" s="181"/>
      <c r="BS38" s="181"/>
      <c r="BT38" s="181"/>
      <c r="BU38" s="181"/>
      <c r="BV38" s="181"/>
      <c r="BW38" s="181"/>
      <c r="BX38" s="181"/>
      <c r="BY38" s="181"/>
      <c r="BZ38" s="181"/>
      <c r="CA38" s="181"/>
      <c r="CB38" s="181"/>
      <c r="CC38" s="181"/>
      <c r="CD38" s="181"/>
      <c r="CE38" s="181"/>
      <c r="CF38" s="181"/>
      <c r="CG38" s="181"/>
      <c r="CH38" s="181"/>
    </row>
    <row r="39" spans="1:86" s="191" customFormat="1" ht="89.25" customHeight="1" x14ac:dyDescent="0.25">
      <c r="A39" s="165">
        <v>27</v>
      </c>
      <c r="B39" s="205" t="s">
        <v>42</v>
      </c>
      <c r="C39" s="327">
        <v>55167</v>
      </c>
      <c r="D39" s="151">
        <v>150000</v>
      </c>
      <c r="E39" s="151">
        <v>200000</v>
      </c>
      <c r="F39" s="192">
        <v>250000</v>
      </c>
      <c r="G39" s="193">
        <f t="shared" si="1"/>
        <v>600000</v>
      </c>
      <c r="H39" s="147"/>
      <c r="I39" s="181"/>
      <c r="J39" s="181"/>
      <c r="K39" s="181"/>
      <c r="L39" s="181"/>
      <c r="M39" s="181"/>
      <c r="N39" s="181"/>
      <c r="O39" s="181"/>
      <c r="P39" s="181"/>
      <c r="Q39" s="181"/>
      <c r="R39" s="181"/>
      <c r="S39" s="181"/>
      <c r="T39" s="181"/>
      <c r="U39" s="181"/>
      <c r="V39" s="181"/>
      <c r="W39" s="181"/>
      <c r="X39" s="181"/>
      <c r="Y39" s="181"/>
      <c r="Z39" s="181"/>
      <c r="AA39" s="181"/>
      <c r="AB39" s="181"/>
      <c r="AC39" s="181"/>
      <c r="AD39" s="181"/>
      <c r="AE39" s="181"/>
      <c r="AF39" s="181"/>
      <c r="AG39" s="181"/>
      <c r="AH39" s="181"/>
      <c r="AI39" s="181"/>
      <c r="AJ39" s="181"/>
      <c r="AK39" s="181"/>
      <c r="AL39" s="181"/>
      <c r="AM39" s="181"/>
      <c r="AN39" s="181"/>
      <c r="AO39" s="181"/>
      <c r="AP39" s="181"/>
      <c r="AQ39" s="181"/>
      <c r="AR39" s="181"/>
      <c r="AS39" s="181"/>
      <c r="AT39" s="181"/>
      <c r="AU39" s="181"/>
      <c r="AV39" s="181"/>
      <c r="AW39" s="181"/>
      <c r="AX39" s="181"/>
      <c r="AY39" s="181"/>
      <c r="AZ39" s="181"/>
      <c r="BA39" s="181"/>
      <c r="BB39" s="181"/>
      <c r="BC39" s="181"/>
      <c r="BD39" s="181"/>
      <c r="BE39" s="181"/>
      <c r="BF39" s="181"/>
      <c r="BG39" s="181"/>
      <c r="BH39" s="181"/>
      <c r="BI39" s="181"/>
      <c r="BJ39" s="181"/>
      <c r="BK39" s="181"/>
      <c r="BL39" s="181"/>
      <c r="BM39" s="181"/>
      <c r="BN39" s="181"/>
      <c r="BO39" s="181"/>
      <c r="BP39" s="181"/>
      <c r="BQ39" s="181"/>
      <c r="BR39" s="181"/>
      <c r="BS39" s="181"/>
      <c r="BT39" s="181"/>
      <c r="BU39" s="181"/>
      <c r="BV39" s="181"/>
      <c r="BW39" s="181"/>
      <c r="BX39" s="181"/>
      <c r="BY39" s="181"/>
      <c r="BZ39" s="181"/>
      <c r="CA39" s="181"/>
      <c r="CB39" s="181"/>
      <c r="CC39" s="181"/>
      <c r="CD39" s="181"/>
      <c r="CE39" s="181"/>
      <c r="CF39" s="181"/>
      <c r="CG39" s="181"/>
      <c r="CH39" s="181"/>
    </row>
    <row r="40" spans="1:86" s="191" customFormat="1" ht="88.5" customHeight="1" x14ac:dyDescent="0.25">
      <c r="A40" s="165">
        <v>28</v>
      </c>
      <c r="B40" s="70" t="s">
        <v>43</v>
      </c>
      <c r="C40" s="310" t="s">
        <v>112</v>
      </c>
      <c r="D40" s="150">
        <f>506083-150000</f>
        <v>356083</v>
      </c>
      <c r="E40" s="150">
        <v>300000</v>
      </c>
      <c r="F40" s="151">
        <f>250000+102186</f>
        <v>352186</v>
      </c>
      <c r="G40" s="193">
        <f t="shared" si="1"/>
        <v>1008269</v>
      </c>
      <c r="H40" s="147"/>
      <c r="I40" s="181"/>
      <c r="J40" s="181"/>
      <c r="K40" s="181"/>
      <c r="L40" s="181"/>
      <c r="M40" s="181"/>
      <c r="N40" s="181"/>
      <c r="O40" s="181"/>
      <c r="P40" s="181"/>
      <c r="Q40" s="181"/>
      <c r="R40" s="181"/>
      <c r="S40" s="181"/>
      <c r="T40" s="181"/>
      <c r="U40" s="181"/>
      <c r="V40" s="181"/>
      <c r="W40" s="181"/>
      <c r="X40" s="181"/>
      <c r="Y40" s="181"/>
      <c r="Z40" s="181"/>
      <c r="AA40" s="181"/>
      <c r="AB40" s="181"/>
      <c r="AC40" s="181"/>
      <c r="AD40" s="181"/>
      <c r="AE40" s="181"/>
      <c r="AF40" s="181"/>
      <c r="AG40" s="181"/>
      <c r="AH40" s="181"/>
      <c r="AI40" s="181"/>
      <c r="AJ40" s="181"/>
      <c r="AK40" s="181"/>
      <c r="AL40" s="181"/>
      <c r="AM40" s="181"/>
      <c r="AN40" s="181"/>
      <c r="AO40" s="181"/>
      <c r="AP40" s="181"/>
      <c r="AQ40" s="181"/>
      <c r="AR40" s="181"/>
      <c r="AS40" s="181"/>
      <c r="AT40" s="181"/>
      <c r="AU40" s="181"/>
      <c r="AV40" s="181"/>
      <c r="AW40" s="181"/>
      <c r="AX40" s="181"/>
      <c r="AY40" s="181"/>
      <c r="AZ40" s="181"/>
      <c r="BA40" s="181"/>
      <c r="BB40" s="181"/>
      <c r="BC40" s="181"/>
      <c r="BD40" s="181"/>
      <c r="BE40" s="181"/>
      <c r="BF40" s="181"/>
      <c r="BG40" s="181"/>
      <c r="BH40" s="181"/>
      <c r="BI40" s="181"/>
      <c r="BJ40" s="181"/>
      <c r="BK40" s="181"/>
      <c r="BL40" s="181"/>
      <c r="BM40" s="181"/>
      <c r="BN40" s="181"/>
      <c r="BO40" s="181"/>
      <c r="BP40" s="181"/>
      <c r="BQ40" s="181"/>
      <c r="BR40" s="181"/>
      <c r="BS40" s="181"/>
      <c r="BT40" s="181"/>
      <c r="BU40" s="181"/>
      <c r="BV40" s="181"/>
      <c r="BW40" s="181"/>
      <c r="BX40" s="181"/>
      <c r="BY40" s="181"/>
      <c r="BZ40" s="181"/>
      <c r="CA40" s="181"/>
      <c r="CB40" s="181"/>
      <c r="CC40" s="181"/>
      <c r="CD40" s="181"/>
      <c r="CE40" s="181"/>
      <c r="CF40" s="181"/>
      <c r="CG40" s="181"/>
      <c r="CH40" s="181"/>
    </row>
    <row r="41" spans="1:86" s="191" customFormat="1" ht="51" customHeight="1" x14ac:dyDescent="0.25">
      <c r="A41" s="165">
        <v>29</v>
      </c>
      <c r="B41" s="177" t="s">
        <v>71</v>
      </c>
      <c r="C41" s="213" t="s">
        <v>60</v>
      </c>
      <c r="D41" s="157">
        <v>200000</v>
      </c>
      <c r="E41" s="157">
        <v>0</v>
      </c>
      <c r="F41" s="179">
        <v>0</v>
      </c>
      <c r="G41" s="214">
        <f t="shared" si="1"/>
        <v>200000</v>
      </c>
      <c r="H41" s="148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181"/>
      <c r="BA41" s="181"/>
      <c r="BB41" s="181"/>
      <c r="BC41" s="181"/>
      <c r="BD41" s="181"/>
      <c r="BE41" s="181"/>
      <c r="BF41" s="181"/>
      <c r="BG41" s="181"/>
      <c r="BH41" s="181"/>
      <c r="BI41" s="181"/>
      <c r="BJ41" s="181"/>
      <c r="BK41" s="181"/>
      <c r="BL41" s="181"/>
      <c r="BM41" s="181"/>
      <c r="BN41" s="181"/>
      <c r="BO41" s="181"/>
      <c r="BP41" s="181"/>
      <c r="BQ41" s="181"/>
      <c r="BR41" s="181"/>
      <c r="BS41" s="181"/>
      <c r="BT41" s="181"/>
      <c r="BU41" s="181"/>
      <c r="BV41" s="181"/>
      <c r="BW41" s="181"/>
      <c r="BX41" s="181"/>
      <c r="BY41" s="181"/>
      <c r="BZ41" s="181"/>
      <c r="CA41" s="181"/>
      <c r="CB41" s="181"/>
      <c r="CC41" s="181"/>
      <c r="CD41" s="181"/>
      <c r="CE41" s="181"/>
      <c r="CF41" s="181"/>
      <c r="CG41" s="181"/>
      <c r="CH41" s="181"/>
    </row>
    <row r="42" spans="1:86" s="191" customFormat="1" ht="81" customHeight="1" x14ac:dyDescent="0.25">
      <c r="A42" s="154">
        <v>30</v>
      </c>
      <c r="B42" s="328" t="s">
        <v>118</v>
      </c>
      <c r="C42" s="313" t="s">
        <v>117</v>
      </c>
      <c r="D42" s="157">
        <v>200000</v>
      </c>
      <c r="E42" s="157">
        <v>0</v>
      </c>
      <c r="F42" s="179">
        <v>0</v>
      </c>
      <c r="G42" s="214">
        <f>D42+E42+F42</f>
        <v>200000</v>
      </c>
      <c r="H42" s="148"/>
      <c r="I42" s="181"/>
      <c r="J42" s="181"/>
      <c r="K42" s="181"/>
      <c r="L42" s="181"/>
      <c r="M42" s="181"/>
      <c r="N42" s="181"/>
      <c r="O42" s="181"/>
      <c r="P42" s="181"/>
      <c r="Q42" s="181"/>
      <c r="R42" s="181"/>
      <c r="S42" s="181"/>
      <c r="T42" s="181"/>
      <c r="U42" s="181"/>
      <c r="V42" s="181"/>
      <c r="W42" s="181"/>
      <c r="X42" s="181"/>
      <c r="Y42" s="181"/>
      <c r="Z42" s="181"/>
      <c r="AA42" s="181"/>
      <c r="AB42" s="181"/>
      <c r="AC42" s="181"/>
      <c r="AD42" s="181"/>
      <c r="AE42" s="181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  <c r="AP42" s="181"/>
      <c r="AQ42" s="181"/>
      <c r="AR42" s="181"/>
      <c r="AS42" s="181"/>
      <c r="AT42" s="181"/>
      <c r="AU42" s="181"/>
      <c r="AV42" s="181"/>
      <c r="AW42" s="181"/>
      <c r="AX42" s="181"/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181"/>
      <c r="CB42" s="181"/>
      <c r="CC42" s="181"/>
      <c r="CD42" s="181"/>
      <c r="CE42" s="181"/>
      <c r="CF42" s="181"/>
      <c r="CG42" s="181"/>
      <c r="CH42" s="181"/>
    </row>
    <row r="43" spans="1:86" s="191" customFormat="1" ht="81" customHeight="1" x14ac:dyDescent="0.25">
      <c r="A43" s="165">
        <v>31</v>
      </c>
      <c r="B43" s="70" t="s">
        <v>107</v>
      </c>
      <c r="C43" s="194" t="s">
        <v>39</v>
      </c>
      <c r="D43" s="150">
        <v>50000</v>
      </c>
      <c r="E43" s="150">
        <v>0</v>
      </c>
      <c r="F43" s="151">
        <v>0</v>
      </c>
      <c r="G43" s="193">
        <f t="shared" si="1"/>
        <v>50000</v>
      </c>
      <c r="H43" s="148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1"/>
      <c r="U43" s="181"/>
      <c r="V43" s="181"/>
      <c r="W43" s="181"/>
      <c r="X43" s="181"/>
      <c r="Y43" s="181"/>
      <c r="Z43" s="181"/>
      <c r="AA43" s="181"/>
      <c r="AB43" s="181"/>
      <c r="AC43" s="181"/>
      <c r="AD43" s="181"/>
      <c r="AE43" s="181"/>
      <c r="AF43" s="181"/>
      <c r="AG43" s="181"/>
      <c r="AH43" s="181"/>
      <c r="AI43" s="181"/>
      <c r="AJ43" s="181"/>
      <c r="AK43" s="181"/>
      <c r="AL43" s="181"/>
      <c r="AM43" s="181"/>
      <c r="AN43" s="181"/>
      <c r="AO43" s="181"/>
      <c r="AP43" s="181"/>
      <c r="AQ43" s="181"/>
      <c r="AR43" s="181"/>
      <c r="AS43" s="181"/>
      <c r="AT43" s="181"/>
      <c r="AU43" s="181"/>
      <c r="AV43" s="181"/>
      <c r="AW43" s="181"/>
      <c r="AX43" s="181"/>
      <c r="AY43" s="181"/>
      <c r="AZ43" s="181"/>
      <c r="BA43" s="181"/>
      <c r="BB43" s="181"/>
      <c r="BC43" s="181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</row>
    <row r="44" spans="1:86" s="191" customFormat="1" ht="81" customHeight="1" thickBot="1" x14ac:dyDescent="0.3">
      <c r="A44" s="197">
        <v>32</v>
      </c>
      <c r="B44" s="304" t="s">
        <v>108</v>
      </c>
      <c r="C44" s="305" t="s">
        <v>39</v>
      </c>
      <c r="D44" s="186">
        <v>100000</v>
      </c>
      <c r="E44" s="186">
        <v>0</v>
      </c>
      <c r="F44" s="187">
        <v>0</v>
      </c>
      <c r="G44" s="219">
        <f t="shared" si="1"/>
        <v>100000</v>
      </c>
      <c r="H44" s="148"/>
      <c r="I44" s="181"/>
      <c r="J44" s="181"/>
      <c r="K44" s="181"/>
      <c r="L44" s="181"/>
      <c r="M44" s="181"/>
      <c r="N44" s="181"/>
      <c r="O44" s="181"/>
      <c r="P44" s="181"/>
      <c r="Q44" s="181"/>
      <c r="R44" s="181"/>
      <c r="S44" s="181"/>
      <c r="T44" s="181"/>
      <c r="U44" s="181"/>
      <c r="V44" s="181"/>
      <c r="W44" s="181"/>
      <c r="X44" s="181"/>
      <c r="Y44" s="181"/>
      <c r="Z44" s="181"/>
      <c r="AA44" s="181"/>
      <c r="AB44" s="181"/>
      <c r="AC44" s="181"/>
      <c r="AD44" s="181"/>
      <c r="AE44" s="181"/>
      <c r="AF44" s="181"/>
      <c r="AG44" s="181"/>
      <c r="AH44" s="181"/>
      <c r="AI44" s="181"/>
      <c r="AJ44" s="181"/>
      <c r="AK44" s="181"/>
      <c r="AL44" s="181"/>
      <c r="AM44" s="181"/>
      <c r="AN44" s="181"/>
      <c r="AO44" s="181"/>
      <c r="AP44" s="181"/>
      <c r="AQ44" s="181"/>
      <c r="AR44" s="181"/>
      <c r="AS44" s="181"/>
      <c r="AT44" s="181"/>
      <c r="AU44" s="181"/>
      <c r="AV44" s="181"/>
      <c r="AW44" s="181"/>
      <c r="AX44" s="181"/>
      <c r="AY44" s="181"/>
      <c r="AZ44" s="181"/>
      <c r="BA44" s="181"/>
      <c r="BB44" s="181"/>
      <c r="BC44" s="181"/>
      <c r="BD44" s="181"/>
      <c r="BE44" s="181"/>
      <c r="BF44" s="181"/>
      <c r="BG44" s="181"/>
      <c r="BH44" s="181"/>
      <c r="BI44" s="181"/>
      <c r="BJ44" s="181"/>
      <c r="BK44" s="181"/>
      <c r="BL44" s="181"/>
      <c r="BM44" s="181"/>
      <c r="BN44" s="181"/>
      <c r="BO44" s="181"/>
      <c r="BP44" s="181"/>
      <c r="BQ44" s="181"/>
      <c r="BR44" s="181"/>
      <c r="BS44" s="181"/>
      <c r="BT44" s="181"/>
      <c r="BU44" s="181"/>
      <c r="BV44" s="181"/>
      <c r="BW44" s="181"/>
      <c r="BX44" s="181"/>
      <c r="BY44" s="181"/>
      <c r="BZ44" s="181"/>
      <c r="CA44" s="181"/>
      <c r="CB44" s="181"/>
      <c r="CC44" s="181"/>
      <c r="CD44" s="181"/>
      <c r="CE44" s="181"/>
      <c r="CF44" s="181"/>
      <c r="CG44" s="181"/>
      <c r="CH44" s="181"/>
    </row>
    <row r="45" spans="1:86" s="39" customFormat="1" ht="51" thickBot="1" x14ac:dyDescent="0.3">
      <c r="A45" s="300" t="s">
        <v>18</v>
      </c>
      <c r="B45" s="301" t="s">
        <v>33</v>
      </c>
      <c r="C45" s="285"/>
      <c r="D45" s="302">
        <f>SUM(D46:D46)</f>
        <v>1500</v>
      </c>
      <c r="E45" s="302">
        <f>SUM(E46:E46)</f>
        <v>5000</v>
      </c>
      <c r="F45" s="302">
        <f>SUM(F46:F46)</f>
        <v>0</v>
      </c>
      <c r="G45" s="303">
        <f>SUM(G46:G46)</f>
        <v>6500</v>
      </c>
      <c r="H45" s="67"/>
      <c r="I45" s="86"/>
    </row>
    <row r="46" spans="1:86" s="196" customFormat="1" ht="53.25" customHeight="1" thickBot="1" x14ac:dyDescent="0.3">
      <c r="A46" s="160">
        <v>33</v>
      </c>
      <c r="B46" s="161" t="s">
        <v>40</v>
      </c>
      <c r="C46" s="298" t="s">
        <v>61</v>
      </c>
      <c r="D46" s="163">
        <v>1500</v>
      </c>
      <c r="E46" s="163">
        <v>5000</v>
      </c>
      <c r="F46" s="163">
        <v>0</v>
      </c>
      <c r="G46" s="299">
        <f>D46+E46+F46</f>
        <v>6500</v>
      </c>
    </row>
    <row r="47" spans="1:86" s="11" customFormat="1" ht="54.75" customHeight="1" thickBot="1" x14ac:dyDescent="0.3">
      <c r="A47" s="59" t="s">
        <v>25</v>
      </c>
      <c r="B47" s="306" t="s">
        <v>30</v>
      </c>
      <c r="C47" s="307"/>
      <c r="D47" s="308">
        <f>D48+D49+D50</f>
        <v>175000</v>
      </c>
      <c r="E47" s="308">
        <f>E48+E49+E50</f>
        <v>150000</v>
      </c>
      <c r="F47" s="308">
        <f>F48+F49+F50</f>
        <v>195316</v>
      </c>
      <c r="G47" s="308">
        <f>G48+G49+G50</f>
        <v>520316</v>
      </c>
      <c r="H47" s="65"/>
      <c r="I47" s="83"/>
    </row>
    <row r="48" spans="1:86" s="147" customFormat="1" ht="85.5" customHeight="1" x14ac:dyDescent="0.25">
      <c r="A48" s="182">
        <v>34</v>
      </c>
      <c r="B48" s="142" t="s">
        <v>94</v>
      </c>
      <c r="C48" s="311" t="s">
        <v>39</v>
      </c>
      <c r="D48" s="144">
        <v>0</v>
      </c>
      <c r="E48" s="144">
        <v>100000</v>
      </c>
      <c r="F48" s="312">
        <v>195316</v>
      </c>
      <c r="G48" s="146">
        <f>D48+E48+F48</f>
        <v>295316</v>
      </c>
    </row>
    <row r="49" spans="1:19" s="147" customFormat="1" ht="58.5" customHeight="1" x14ac:dyDescent="0.25">
      <c r="A49" s="165">
        <v>35</v>
      </c>
      <c r="B49" s="71" t="s">
        <v>74</v>
      </c>
      <c r="C49" s="310" t="s">
        <v>103</v>
      </c>
      <c r="D49" s="150">
        <v>135000</v>
      </c>
      <c r="E49" s="150">
        <v>50000</v>
      </c>
      <c r="F49" s="309">
        <v>0</v>
      </c>
      <c r="G49" s="152">
        <f>D49+E49+F49</f>
        <v>185000</v>
      </c>
    </row>
    <row r="50" spans="1:19" s="147" customFormat="1" ht="58.5" customHeight="1" thickBot="1" x14ac:dyDescent="0.3">
      <c r="A50" s="154">
        <v>36</v>
      </c>
      <c r="B50" s="155" t="s">
        <v>106</v>
      </c>
      <c r="C50" s="313" t="s">
        <v>39</v>
      </c>
      <c r="D50" s="157">
        <v>40000</v>
      </c>
      <c r="E50" s="157">
        <v>0</v>
      </c>
      <c r="F50" s="236">
        <v>0</v>
      </c>
      <c r="G50" s="180">
        <f>D50+E50+F50</f>
        <v>40000</v>
      </c>
    </row>
    <row r="51" spans="1:19" s="4" customFormat="1" ht="51" thickBot="1" x14ac:dyDescent="0.3">
      <c r="A51" s="44" t="s">
        <v>34</v>
      </c>
      <c r="B51" s="314" t="s">
        <v>22</v>
      </c>
      <c r="C51" s="315"/>
      <c r="D51" s="31">
        <f>SUM(D52:D53)</f>
        <v>150000</v>
      </c>
      <c r="E51" s="31">
        <f>SUM(E52:E53)</f>
        <v>30000</v>
      </c>
      <c r="F51" s="31">
        <f>SUM(F52:F53)</f>
        <v>30000</v>
      </c>
      <c r="G51" s="50">
        <f>SUM(G52:G53)</f>
        <v>210000</v>
      </c>
      <c r="H51" s="62"/>
      <c r="I51" s="80"/>
    </row>
    <row r="52" spans="1:19" s="147" customFormat="1" ht="75.75" customHeight="1" x14ac:dyDescent="0.25">
      <c r="A52" s="172">
        <v>37</v>
      </c>
      <c r="B52" s="70" t="s">
        <v>20</v>
      </c>
      <c r="C52" s="199" t="s">
        <v>41</v>
      </c>
      <c r="D52" s="150">
        <v>100000</v>
      </c>
      <c r="E52" s="150">
        <v>30000</v>
      </c>
      <c r="F52" s="150">
        <v>30000</v>
      </c>
      <c r="G52" s="152">
        <f>D52+E52+F52</f>
        <v>160000</v>
      </c>
      <c r="H52" s="169"/>
    </row>
    <row r="53" spans="1:19" s="147" customFormat="1" ht="62.25" customHeight="1" thickBot="1" x14ac:dyDescent="0.3">
      <c r="A53" s="244">
        <v>38</v>
      </c>
      <c r="B53" s="245" t="s">
        <v>97</v>
      </c>
      <c r="C53" s="246" t="s">
        <v>39</v>
      </c>
      <c r="D53" s="247">
        <v>50000</v>
      </c>
      <c r="E53" s="247">
        <v>0</v>
      </c>
      <c r="F53" s="247">
        <v>0</v>
      </c>
      <c r="G53" s="152">
        <f>D53+E53+F53</f>
        <v>50000</v>
      </c>
      <c r="H53" s="169"/>
    </row>
    <row r="54" spans="1:19" s="39" customFormat="1" ht="51.75" customHeight="1" thickBot="1" x14ac:dyDescent="0.3">
      <c r="A54" s="47" t="s">
        <v>29</v>
      </c>
      <c r="B54" s="318" t="s">
        <v>35</v>
      </c>
      <c r="C54" s="126"/>
      <c r="D54" s="319">
        <f>SUM(D55:D62)</f>
        <v>520000</v>
      </c>
      <c r="E54" s="319">
        <f>SUM(E55:E62)</f>
        <v>630000</v>
      </c>
      <c r="F54" s="319">
        <f>SUM(F55:F62)</f>
        <v>500000</v>
      </c>
      <c r="G54" s="320">
        <f>SUM(G55:G62)</f>
        <v>1650000</v>
      </c>
      <c r="H54" s="67"/>
      <c r="I54" s="86"/>
    </row>
    <row r="55" spans="1:19" s="196" customFormat="1" ht="75.75" customHeight="1" x14ac:dyDescent="0.25">
      <c r="A55" s="316">
        <v>39</v>
      </c>
      <c r="B55" s="317" t="s">
        <v>79</v>
      </c>
      <c r="C55" s="201" t="s">
        <v>39</v>
      </c>
      <c r="D55" s="202">
        <v>40000</v>
      </c>
      <c r="E55" s="202">
        <v>0</v>
      </c>
      <c r="F55" s="203">
        <v>0</v>
      </c>
      <c r="G55" s="195">
        <f>D55+E55+F55</f>
        <v>40000</v>
      </c>
      <c r="S55" s="196" t="s">
        <v>110</v>
      </c>
    </row>
    <row r="56" spans="1:19" s="196" customFormat="1" ht="164.25" customHeight="1" x14ac:dyDescent="0.25">
      <c r="A56" s="149">
        <v>40</v>
      </c>
      <c r="B56" s="200" t="s">
        <v>96</v>
      </c>
      <c r="C56" s="201" t="s">
        <v>39</v>
      </c>
      <c r="D56" s="202">
        <v>60000</v>
      </c>
      <c r="E56" s="202">
        <v>60000</v>
      </c>
      <c r="F56" s="203">
        <v>0</v>
      </c>
      <c r="G56" s="152">
        <f>D56+E56+F56</f>
        <v>120000</v>
      </c>
      <c r="S56" s="196" t="s">
        <v>111</v>
      </c>
    </row>
    <row r="57" spans="1:19" s="147" customFormat="1" ht="82.5" customHeight="1" x14ac:dyDescent="0.25">
      <c r="A57" s="149">
        <v>41</v>
      </c>
      <c r="B57" s="70" t="s">
        <v>80</v>
      </c>
      <c r="C57" s="199" t="s">
        <v>104</v>
      </c>
      <c r="D57" s="150">
        <v>200000</v>
      </c>
      <c r="E57" s="150">
        <v>0</v>
      </c>
      <c r="F57" s="150">
        <v>0</v>
      </c>
      <c r="G57" s="152">
        <f t="shared" ref="G57:G62" si="2">D57+E57+F57</f>
        <v>200000</v>
      </c>
      <c r="S57" s="147" t="s">
        <v>9</v>
      </c>
    </row>
    <row r="58" spans="1:19" s="147" customFormat="1" ht="85.5" customHeight="1" x14ac:dyDescent="0.25">
      <c r="A58" s="149">
        <v>42</v>
      </c>
      <c r="B58" s="70" t="s">
        <v>62</v>
      </c>
      <c r="C58" s="199" t="s">
        <v>39</v>
      </c>
      <c r="D58" s="150">
        <v>200000</v>
      </c>
      <c r="E58" s="159">
        <v>300000</v>
      </c>
      <c r="F58" s="204">
        <v>0</v>
      </c>
      <c r="G58" s="152">
        <f t="shared" si="2"/>
        <v>500000</v>
      </c>
    </row>
    <row r="59" spans="1:19" s="147" customFormat="1" ht="60.75" customHeight="1" x14ac:dyDescent="0.25">
      <c r="A59" s="149">
        <v>43</v>
      </c>
      <c r="B59" s="70" t="s">
        <v>81</v>
      </c>
      <c r="C59" s="199" t="s">
        <v>39</v>
      </c>
      <c r="D59" s="150"/>
      <c r="E59" s="159">
        <v>150000</v>
      </c>
      <c r="F59" s="204">
        <v>150000</v>
      </c>
      <c r="G59" s="152">
        <f t="shared" si="2"/>
        <v>300000</v>
      </c>
    </row>
    <row r="60" spans="1:19" s="147" customFormat="1" ht="75.75" customHeight="1" x14ac:dyDescent="0.25">
      <c r="A60" s="149">
        <v>44</v>
      </c>
      <c r="B60" s="205" t="s">
        <v>119</v>
      </c>
      <c r="C60" s="206" t="s">
        <v>63</v>
      </c>
      <c r="D60" s="159">
        <v>20000</v>
      </c>
      <c r="E60" s="150">
        <v>20000</v>
      </c>
      <c r="F60" s="150">
        <v>50000</v>
      </c>
      <c r="G60" s="152">
        <f t="shared" si="2"/>
        <v>90000</v>
      </c>
    </row>
    <row r="61" spans="1:19" s="147" customFormat="1" ht="66" customHeight="1" x14ac:dyDescent="0.25">
      <c r="A61" s="149">
        <v>45</v>
      </c>
      <c r="B61" s="220" t="s">
        <v>90</v>
      </c>
      <c r="C61" s="199"/>
      <c r="D61" s="150"/>
      <c r="E61" s="150">
        <v>100000</v>
      </c>
      <c r="F61" s="174">
        <v>0</v>
      </c>
      <c r="G61" s="152">
        <f t="shared" si="2"/>
        <v>100000</v>
      </c>
    </row>
    <row r="62" spans="1:19" s="147" customFormat="1" ht="60" customHeight="1" thickBot="1" x14ac:dyDescent="0.3">
      <c r="A62" s="149">
        <v>46</v>
      </c>
      <c r="B62" s="220" t="s">
        <v>82</v>
      </c>
      <c r="C62" s="207" t="s">
        <v>39</v>
      </c>
      <c r="D62" s="208"/>
      <c r="E62" s="208"/>
      <c r="F62" s="209">
        <v>300000</v>
      </c>
      <c r="G62" s="152">
        <f t="shared" si="2"/>
        <v>300000</v>
      </c>
    </row>
    <row r="63" spans="1:19" s="11" customFormat="1" ht="60.75" customHeight="1" thickBot="1" x14ac:dyDescent="0.3">
      <c r="A63" s="59"/>
      <c r="B63" s="60" t="s">
        <v>36</v>
      </c>
      <c r="C63" s="221"/>
      <c r="D63" s="222">
        <f>SUM(D64:D66)</f>
        <v>200000</v>
      </c>
      <c r="E63" s="222">
        <f>SUM(E64:E66)</f>
        <v>250000</v>
      </c>
      <c r="F63" s="222">
        <f>SUM(F64:F66)</f>
        <v>100000</v>
      </c>
      <c r="G63" s="222">
        <f>SUM(G64:G66)</f>
        <v>550000</v>
      </c>
      <c r="H63" s="65"/>
      <c r="I63" s="83"/>
    </row>
    <row r="64" spans="1:19" s="211" customFormat="1" ht="84.75" customHeight="1" x14ac:dyDescent="0.55000000000000004">
      <c r="A64" s="182">
        <v>47</v>
      </c>
      <c r="B64" s="325" t="s">
        <v>64</v>
      </c>
      <c r="C64" s="326" t="s">
        <v>105</v>
      </c>
      <c r="D64" s="210">
        <v>200000</v>
      </c>
      <c r="E64" s="210"/>
      <c r="F64" s="144">
        <v>0</v>
      </c>
      <c r="G64" s="146">
        <f>D64+E64+F64</f>
        <v>200000</v>
      </c>
      <c r="S64" s="211" t="s">
        <v>109</v>
      </c>
    </row>
    <row r="65" spans="1:19" ht="49.5" customHeight="1" x14ac:dyDescent="0.7">
      <c r="A65" s="243">
        <v>48</v>
      </c>
      <c r="B65" s="220" t="s">
        <v>83</v>
      </c>
      <c r="C65" s="248" t="s">
        <v>39</v>
      </c>
      <c r="D65" s="223">
        <v>0</v>
      </c>
      <c r="E65" s="223">
        <v>100000</v>
      </c>
      <c r="F65" s="223">
        <v>100000</v>
      </c>
      <c r="G65" s="152">
        <f>D65+E65+F65</f>
        <v>200000</v>
      </c>
      <c r="S65" s="5" t="s">
        <v>9</v>
      </c>
    </row>
    <row r="66" spans="1:19" s="4" customFormat="1" ht="98.25" customHeight="1" thickBot="1" x14ac:dyDescent="0.3">
      <c r="A66" s="197">
        <v>49</v>
      </c>
      <c r="B66" s="185" t="s">
        <v>84</v>
      </c>
      <c r="C66" s="249" t="s">
        <v>39</v>
      </c>
      <c r="D66" s="224">
        <v>0</v>
      </c>
      <c r="E66" s="224">
        <v>150000</v>
      </c>
      <c r="F66" s="224">
        <v>0</v>
      </c>
      <c r="G66" s="188">
        <f>D66+E66+F66</f>
        <v>150000</v>
      </c>
      <c r="H66" s="62"/>
      <c r="I66" s="80"/>
    </row>
    <row r="67" spans="1:19" ht="38.25" customHeight="1" x14ac:dyDescent="1.4">
      <c r="B67" s="27"/>
    </row>
    <row r="68" spans="1:19" ht="36.75" customHeight="1" x14ac:dyDescent="0.7"/>
    <row r="69" spans="1:19" ht="35.25" customHeight="1" x14ac:dyDescent="0.7">
      <c r="A69" s="321"/>
    </row>
    <row r="70" spans="1:19" ht="37.5" customHeight="1" x14ac:dyDescent="0.7"/>
  </sheetData>
  <mergeCells count="2">
    <mergeCell ref="B3:B4"/>
    <mergeCell ref="G3:G4"/>
  </mergeCells>
  <pageMargins left="0.7" right="0.7" top="0.75" bottom="0.75" header="0.3" footer="0.3"/>
  <pageSetup scale="27" orientation="portrait" r:id="rId1"/>
  <colBreaks count="1" manualBreakCount="1">
    <brk id="7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G59"/>
  <sheetViews>
    <sheetView view="pageBreakPreview" zoomScale="50" zoomScaleNormal="100" zoomScaleSheetLayoutView="50" workbookViewId="0">
      <selection activeCell="B8" sqref="B8"/>
    </sheetView>
  </sheetViews>
  <sheetFormatPr defaultColWidth="8.85546875" defaultRowHeight="50.25" x14ac:dyDescent="0.7"/>
  <cols>
    <col min="1" max="1" width="21.5703125" style="271" customWidth="1"/>
    <col min="2" max="2" width="158.7109375" style="26" customWidth="1"/>
    <col min="3" max="3" width="29.140625" style="26" customWidth="1"/>
    <col min="4" max="4" width="44.140625" style="32" customWidth="1"/>
    <col min="5" max="5" width="45.42578125" style="32" customWidth="1"/>
    <col min="6" max="6" width="47.5703125" style="32" customWidth="1"/>
    <col min="7" max="7" width="39.42578125" style="68" customWidth="1"/>
    <col min="8" max="8" width="40.5703125" style="87" customWidth="1"/>
    <col min="9" max="9" width="28.140625" style="5" customWidth="1"/>
    <col min="10" max="10" width="41.85546875" style="5" customWidth="1"/>
    <col min="11" max="75" width="8.85546875" style="5"/>
    <col min="76" max="76" width="11.28515625" style="5" bestFit="1" customWidth="1"/>
    <col min="77" max="16384" width="8.85546875" style="5"/>
  </cols>
  <sheetData>
    <row r="1" spans="1:9" s="4" customFormat="1" ht="56.25" customHeight="1" thickBot="1" x14ac:dyDescent="0.3">
      <c r="A1" s="252"/>
      <c r="B1" s="53" t="s">
        <v>32</v>
      </c>
      <c r="C1" s="54" t="s">
        <v>95</v>
      </c>
      <c r="D1" s="55"/>
      <c r="E1" s="55"/>
      <c r="F1" s="56"/>
      <c r="G1" s="62"/>
      <c r="H1" s="80"/>
    </row>
    <row r="2" spans="1:9" s="58" customFormat="1" ht="21" customHeight="1" thickBot="1" x14ac:dyDescent="0.3">
      <c r="A2" s="253"/>
      <c r="B2" s="73"/>
      <c r="C2" s="74"/>
      <c r="D2" s="75">
        <f>3473583-D5</f>
        <v>0</v>
      </c>
      <c r="E2" s="131">
        <f>E5/D5*100</f>
        <v>82.110374215903292</v>
      </c>
      <c r="F2" s="132">
        <f>F5/D5*100</f>
        <v>17.889625784096712</v>
      </c>
      <c r="H2" s="80"/>
    </row>
    <row r="3" spans="1:9" ht="45.75" customHeight="1" x14ac:dyDescent="0.7">
      <c r="A3" s="254"/>
      <c r="B3" s="330" t="s">
        <v>23</v>
      </c>
      <c r="C3" s="48" t="s">
        <v>10</v>
      </c>
      <c r="D3" s="79" t="s">
        <v>24</v>
      </c>
      <c r="E3" s="79" t="s">
        <v>66</v>
      </c>
      <c r="F3" s="79" t="s">
        <v>67</v>
      </c>
      <c r="G3" s="63"/>
      <c r="H3" s="81"/>
    </row>
    <row r="4" spans="1:9" s="6" customFormat="1" ht="56.25" customHeight="1" thickBot="1" x14ac:dyDescent="0.6">
      <c r="A4" s="255" t="s">
        <v>0</v>
      </c>
      <c r="B4" s="331"/>
      <c r="C4" s="49" t="s">
        <v>8</v>
      </c>
      <c r="D4" s="28">
        <v>2025</v>
      </c>
      <c r="E4" s="28" t="s">
        <v>65</v>
      </c>
      <c r="F4" s="28" t="s">
        <v>68</v>
      </c>
      <c r="G4" s="64"/>
      <c r="H4" s="82"/>
    </row>
    <row r="5" spans="1:9" s="4" customFormat="1" ht="46.5" customHeight="1" thickBot="1" x14ac:dyDescent="0.3">
      <c r="A5" s="256"/>
      <c r="B5" s="7" t="s">
        <v>2</v>
      </c>
      <c r="C5" s="8"/>
      <c r="D5" s="29">
        <f>D6+D43+D49+D55</f>
        <v>3473583</v>
      </c>
      <c r="E5" s="29">
        <f>E6+E43+E49+E55</f>
        <v>2852172</v>
      </c>
      <c r="F5" s="29">
        <f>F6+F43+F49+F55</f>
        <v>621411</v>
      </c>
      <c r="G5" s="62"/>
      <c r="H5" s="80"/>
    </row>
    <row r="6" spans="1:9" s="11" customFormat="1" ht="71.25" customHeight="1" thickBot="1" x14ac:dyDescent="0.3">
      <c r="A6" s="257"/>
      <c r="B6" s="9" t="s">
        <v>5</v>
      </c>
      <c r="C6" s="10"/>
      <c r="D6" s="30">
        <f>D7+D9+D11+D25+D27+D31+D41+D46</f>
        <v>2578583</v>
      </c>
      <c r="E6" s="30">
        <f>E7+E9+E11+E25+E27+E31+E41+E46</f>
        <v>1982172</v>
      </c>
      <c r="F6" s="30">
        <f>F7+F9+F11+F25+F27+F31+F41+F46</f>
        <v>596411</v>
      </c>
      <c r="G6" s="62"/>
      <c r="H6" s="80"/>
      <c r="I6" s="1"/>
    </row>
    <row r="7" spans="1:9" s="11" customFormat="1" thickBot="1" x14ac:dyDescent="0.3">
      <c r="A7" s="258" t="s">
        <v>19</v>
      </c>
      <c r="B7" s="13" t="s">
        <v>6</v>
      </c>
      <c r="C7" s="212"/>
      <c r="D7" s="31">
        <f>SUM(D8:D8)</f>
        <v>60000</v>
      </c>
      <c r="E7" s="31">
        <f>SUM(E8:E8)</f>
        <v>50000</v>
      </c>
      <c r="F7" s="50">
        <f>SUM(F8:F8)</f>
        <v>10000</v>
      </c>
      <c r="G7" s="62"/>
      <c r="H7" s="83"/>
    </row>
    <row r="8" spans="1:9" s="11" customFormat="1" ht="104.25" customHeight="1" thickBot="1" x14ac:dyDescent="0.3">
      <c r="A8" s="259">
        <v>1</v>
      </c>
      <c r="B8" s="95" t="s">
        <v>38</v>
      </c>
      <c r="C8" s="36" t="s">
        <v>46</v>
      </c>
      <c r="D8" s="96">
        <f>E8+F8</f>
        <v>60000</v>
      </c>
      <c r="E8" s="96">
        <v>50000</v>
      </c>
      <c r="F8" s="97">
        <v>10000</v>
      </c>
      <c r="G8" s="4"/>
    </row>
    <row r="9" spans="1:9" s="11" customFormat="1" thickBot="1" x14ac:dyDescent="0.3">
      <c r="A9" s="260" t="s">
        <v>4</v>
      </c>
      <c r="B9" s="13" t="s">
        <v>11</v>
      </c>
      <c r="C9" s="88"/>
      <c r="D9" s="101">
        <f>SUM(D10:D10)</f>
        <v>215633</v>
      </c>
      <c r="E9" s="101">
        <f>SUM(E10:E10)</f>
        <v>50000</v>
      </c>
      <c r="F9" s="102">
        <f>SUM(F10:F10)</f>
        <v>165633</v>
      </c>
    </row>
    <row r="10" spans="1:9" s="11" customFormat="1" ht="48.75" customHeight="1" thickBot="1" x14ac:dyDescent="0.3">
      <c r="A10" s="261">
        <v>2</v>
      </c>
      <c r="B10" s="51" t="s">
        <v>3</v>
      </c>
      <c r="C10" s="33">
        <v>86245</v>
      </c>
      <c r="D10" s="103">
        <f>E10+F10</f>
        <v>215633</v>
      </c>
      <c r="E10" s="98">
        <v>50000</v>
      </c>
      <c r="F10" s="104">
        <f>205000-17172-2195-20000</f>
        <v>165633</v>
      </c>
      <c r="G10" s="4"/>
      <c r="I10" s="15"/>
    </row>
    <row r="11" spans="1:9" s="11" customFormat="1" ht="99.75" thickBot="1" x14ac:dyDescent="0.3">
      <c r="A11" s="114" t="s">
        <v>1</v>
      </c>
      <c r="B11" s="12" t="s">
        <v>13</v>
      </c>
      <c r="C11" s="136"/>
      <c r="D11" s="137">
        <f>SUM(D12:D24)</f>
        <v>811367</v>
      </c>
      <c r="E11" s="137">
        <f>SUM(E12:E24)</f>
        <v>667172</v>
      </c>
      <c r="F11" s="137">
        <f>SUM(F12:F24)</f>
        <v>144195</v>
      </c>
      <c r="G11" s="4"/>
      <c r="I11" s="15"/>
    </row>
    <row r="12" spans="1:9" s="4" customFormat="1" ht="107.25" customHeight="1" x14ac:dyDescent="0.25">
      <c r="A12" s="262">
        <v>3</v>
      </c>
      <c r="B12" s="92" t="s">
        <v>37</v>
      </c>
      <c r="C12" s="77" t="s">
        <v>47</v>
      </c>
      <c r="D12" s="116">
        <f>E12+F12</f>
        <v>2000</v>
      </c>
      <c r="E12" s="116">
        <v>0</v>
      </c>
      <c r="F12" s="139">
        <v>2000</v>
      </c>
      <c r="I12" s="272"/>
    </row>
    <row r="13" spans="1:9" s="91" customFormat="1" ht="150.75" customHeight="1" x14ac:dyDescent="0.25">
      <c r="A13" s="263">
        <v>4</v>
      </c>
      <c r="B13" s="105" t="s">
        <v>76</v>
      </c>
      <c r="C13" s="36" t="s">
        <v>48</v>
      </c>
      <c r="D13" s="106">
        <f>E13+F13</f>
        <v>200000</v>
      </c>
      <c r="E13" s="96">
        <v>150000</v>
      </c>
      <c r="F13" s="140">
        <v>50000</v>
      </c>
      <c r="I13" s="273"/>
    </row>
    <row r="14" spans="1:9" s="11" customFormat="1" ht="59.25" customHeight="1" x14ac:dyDescent="0.25">
      <c r="A14" s="263">
        <v>5</v>
      </c>
      <c r="B14" s="95" t="s">
        <v>45</v>
      </c>
      <c r="C14" s="46">
        <v>46554</v>
      </c>
      <c r="D14" s="106">
        <f t="shared" ref="D14:D24" si="0">E14+F14</f>
        <v>222172</v>
      </c>
      <c r="E14" s="96">
        <v>222172</v>
      </c>
      <c r="F14" s="140">
        <v>0</v>
      </c>
      <c r="G14" s="4"/>
    </row>
    <row r="15" spans="1:9" s="11" customFormat="1" ht="144.75" customHeight="1" x14ac:dyDescent="0.25">
      <c r="A15" s="263">
        <v>6</v>
      </c>
      <c r="B15" s="105" t="s">
        <v>101</v>
      </c>
      <c r="C15" s="46">
        <v>51628</v>
      </c>
      <c r="D15" s="106">
        <f t="shared" si="0"/>
        <v>5000</v>
      </c>
      <c r="E15" s="96">
        <v>0</v>
      </c>
      <c r="F15" s="140">
        <v>5000</v>
      </c>
      <c r="G15" s="4"/>
    </row>
    <row r="16" spans="1:9" s="4" customFormat="1" ht="64.5" customHeight="1" x14ac:dyDescent="0.25">
      <c r="A16" s="263">
        <v>7</v>
      </c>
      <c r="B16" s="95" t="s">
        <v>49</v>
      </c>
      <c r="C16" s="36" t="s">
        <v>50</v>
      </c>
      <c r="D16" s="106">
        <f t="shared" si="0"/>
        <v>100000</v>
      </c>
      <c r="E16" s="96">
        <v>80000</v>
      </c>
      <c r="F16" s="140">
        <v>20000</v>
      </c>
    </row>
    <row r="17" spans="1:85" s="4" customFormat="1" ht="61.5" customHeight="1" x14ac:dyDescent="0.25">
      <c r="A17" s="263">
        <v>8</v>
      </c>
      <c r="B17" s="95" t="s">
        <v>51</v>
      </c>
      <c r="C17" s="36" t="s">
        <v>52</v>
      </c>
      <c r="D17" s="106">
        <f t="shared" si="0"/>
        <v>5000</v>
      </c>
      <c r="E17" s="96">
        <v>0</v>
      </c>
      <c r="F17" s="140">
        <v>5000</v>
      </c>
    </row>
    <row r="18" spans="1:85" s="11" customFormat="1" x14ac:dyDescent="0.25">
      <c r="A18" s="263">
        <v>9</v>
      </c>
      <c r="B18" s="95" t="s">
        <v>28</v>
      </c>
      <c r="C18" s="36" t="s">
        <v>53</v>
      </c>
      <c r="D18" s="106">
        <f t="shared" si="0"/>
        <v>15000</v>
      </c>
      <c r="E18" s="96">
        <v>10000</v>
      </c>
      <c r="F18" s="140">
        <v>5000</v>
      </c>
      <c r="G18" s="4"/>
    </row>
    <row r="19" spans="1:85" s="4" customFormat="1" ht="100.5" x14ac:dyDescent="0.25">
      <c r="A19" s="263">
        <v>10</v>
      </c>
      <c r="B19" s="105" t="s">
        <v>99</v>
      </c>
      <c r="C19" s="36"/>
      <c r="D19" s="106">
        <f t="shared" si="0"/>
        <v>80000</v>
      </c>
      <c r="E19" s="96">
        <v>60000</v>
      </c>
      <c r="F19" s="140">
        <v>20000</v>
      </c>
    </row>
    <row r="20" spans="1:85" s="16" customFormat="1" ht="50.25" customHeight="1" x14ac:dyDescent="0.25">
      <c r="A20" s="263">
        <v>11</v>
      </c>
      <c r="B20" s="108" t="s">
        <v>54</v>
      </c>
      <c r="C20" s="138" t="s">
        <v>55</v>
      </c>
      <c r="D20" s="106">
        <f t="shared" si="0"/>
        <v>25000</v>
      </c>
      <c r="E20" s="107">
        <v>20000</v>
      </c>
      <c r="F20" s="135">
        <v>5000</v>
      </c>
      <c r="G20" s="91"/>
    </row>
    <row r="21" spans="1:85" s="11" customFormat="1" ht="100.5" x14ac:dyDescent="0.25">
      <c r="A21" s="263">
        <v>12</v>
      </c>
      <c r="B21" s="108" t="s">
        <v>73</v>
      </c>
      <c r="C21" s="36" t="s">
        <v>39</v>
      </c>
      <c r="D21" s="106">
        <f t="shared" si="0"/>
        <v>50000</v>
      </c>
      <c r="E21" s="96">
        <v>40000</v>
      </c>
      <c r="F21" s="140">
        <v>10000</v>
      </c>
      <c r="G21" s="4"/>
    </row>
    <row r="22" spans="1:85" s="11" customFormat="1" ht="81" customHeight="1" x14ac:dyDescent="0.25">
      <c r="A22" s="263">
        <v>13</v>
      </c>
      <c r="B22" s="109" t="s">
        <v>77</v>
      </c>
      <c r="C22" s="36"/>
      <c r="D22" s="106">
        <f t="shared" si="0"/>
        <v>5000</v>
      </c>
      <c r="E22" s="96"/>
      <c r="F22" s="140">
        <v>5000</v>
      </c>
      <c r="G22" s="4"/>
    </row>
    <row r="23" spans="1:85" s="11" customFormat="1" ht="100.5" x14ac:dyDescent="0.25">
      <c r="A23" s="263">
        <v>14</v>
      </c>
      <c r="B23" s="108" t="s">
        <v>100</v>
      </c>
      <c r="C23" s="36">
        <v>55191</v>
      </c>
      <c r="D23" s="106">
        <f t="shared" si="0"/>
        <v>52195</v>
      </c>
      <c r="E23" s="96">
        <v>40000</v>
      </c>
      <c r="F23" s="140">
        <f>10000+2195</f>
        <v>12195</v>
      </c>
      <c r="G23" s="4"/>
    </row>
    <row r="24" spans="1:85" s="11" customFormat="1" ht="101.25" thickBot="1" x14ac:dyDescent="0.3">
      <c r="A24" s="263">
        <v>15</v>
      </c>
      <c r="B24" s="109" t="s">
        <v>86</v>
      </c>
      <c r="C24" s="17" t="s">
        <v>39</v>
      </c>
      <c r="D24" s="110">
        <f t="shared" si="0"/>
        <v>50000</v>
      </c>
      <c r="E24" s="98">
        <v>45000</v>
      </c>
      <c r="F24" s="141">
        <v>5000</v>
      </c>
      <c r="G24" s="4"/>
    </row>
    <row r="25" spans="1:85" s="35" customFormat="1" ht="67.5" customHeight="1" thickBot="1" x14ac:dyDescent="0.3">
      <c r="A25" s="264" t="s">
        <v>15</v>
      </c>
      <c r="B25" s="111" t="s">
        <v>14</v>
      </c>
      <c r="C25" s="89"/>
      <c r="D25" s="100">
        <f>SUM(D26:D26)</f>
        <v>70000</v>
      </c>
      <c r="E25" s="100">
        <f>SUM(E26:E26)</f>
        <v>45000</v>
      </c>
      <c r="F25" s="112">
        <f>SUM(F26:F26)</f>
        <v>25000</v>
      </c>
      <c r="G25" s="113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</row>
    <row r="26" spans="1:85" s="11" customFormat="1" ht="105.75" customHeight="1" thickBot="1" x14ac:dyDescent="0.3">
      <c r="A26" s="98">
        <v>16</v>
      </c>
      <c r="B26" s="324" t="s">
        <v>116</v>
      </c>
      <c r="C26" s="17" t="s">
        <v>39</v>
      </c>
      <c r="D26" s="98">
        <f>E26+F26</f>
        <v>70000</v>
      </c>
      <c r="E26" s="98">
        <v>45000</v>
      </c>
      <c r="F26" s="99">
        <f>5000+20000</f>
        <v>25000</v>
      </c>
      <c r="G26" s="4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</row>
    <row r="27" spans="1:85" s="11" customFormat="1" ht="51" thickBot="1" x14ac:dyDescent="0.3">
      <c r="A27" s="265" t="s">
        <v>16</v>
      </c>
      <c r="B27" s="18" t="s">
        <v>21</v>
      </c>
      <c r="C27" s="37"/>
      <c r="D27" s="114">
        <f>SUM(D28:D30)</f>
        <v>110000</v>
      </c>
      <c r="E27" s="114">
        <f>SUM(E28:E30)</f>
        <v>90000</v>
      </c>
      <c r="F27" s="114">
        <f>SUM(F28:F30)</f>
        <v>20000</v>
      </c>
      <c r="G27" s="4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</row>
    <row r="28" spans="1:85" s="11" customFormat="1" ht="59.25" customHeight="1" x14ac:dyDescent="0.25">
      <c r="A28" s="266">
        <v>17</v>
      </c>
      <c r="B28" s="92" t="s">
        <v>92</v>
      </c>
      <c r="C28" s="38"/>
      <c r="D28" s="93">
        <f>E28+F28</f>
        <v>35000</v>
      </c>
      <c r="E28" s="93">
        <v>30000</v>
      </c>
      <c r="F28" s="94">
        <v>5000</v>
      </c>
      <c r="G28" s="4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</row>
    <row r="29" spans="1:85" s="11" customFormat="1" ht="108.75" customHeight="1" x14ac:dyDescent="0.25">
      <c r="A29" s="263">
        <v>18</v>
      </c>
      <c r="B29" s="130" t="s">
        <v>91</v>
      </c>
      <c r="C29" s="36" t="s">
        <v>39</v>
      </c>
      <c r="D29" s="96">
        <f>E29+F29</f>
        <v>25000</v>
      </c>
      <c r="E29" s="96">
        <v>20000</v>
      </c>
      <c r="F29" s="97">
        <v>5000</v>
      </c>
      <c r="G29" s="4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</row>
    <row r="30" spans="1:85" s="11" customFormat="1" ht="72.75" customHeight="1" thickBot="1" x14ac:dyDescent="0.3">
      <c r="A30" s="263">
        <v>19</v>
      </c>
      <c r="B30" s="115" t="s">
        <v>98</v>
      </c>
      <c r="C30" s="46" t="s">
        <v>39</v>
      </c>
      <c r="D30" s="96">
        <f>E30+F30</f>
        <v>50000</v>
      </c>
      <c r="E30" s="96">
        <v>40000</v>
      </c>
      <c r="F30" s="97">
        <v>10000</v>
      </c>
      <c r="G30" s="4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</row>
    <row r="31" spans="1:85" s="20" customFormat="1" thickBot="1" x14ac:dyDescent="0.3">
      <c r="A31" s="260" t="s">
        <v>17</v>
      </c>
      <c r="B31" s="13" t="s">
        <v>7</v>
      </c>
      <c r="C31" s="88"/>
      <c r="D31" s="101">
        <f>SUM(D32:D40)</f>
        <v>1160083</v>
      </c>
      <c r="E31" s="101">
        <f>SUM(E32:E40)</f>
        <v>960000</v>
      </c>
      <c r="F31" s="102">
        <f>SUM(F32:F40)</f>
        <v>200083</v>
      </c>
      <c r="G31" s="11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</row>
    <row r="32" spans="1:85" s="20" customFormat="1" ht="67.5" customHeight="1" x14ac:dyDescent="0.25">
      <c r="A32" s="266">
        <v>20</v>
      </c>
      <c r="B32" s="2" t="s">
        <v>88</v>
      </c>
      <c r="C32" s="38" t="s">
        <v>39</v>
      </c>
      <c r="D32" s="94">
        <f t="shared" ref="D32:D37" si="1">E32+F32</f>
        <v>2000</v>
      </c>
      <c r="E32" s="94">
        <v>0</v>
      </c>
      <c r="F32" s="139">
        <v>2000</v>
      </c>
      <c r="G32" s="4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</row>
    <row r="33" spans="1:85" s="20" customFormat="1" ht="94.5" customHeight="1" x14ac:dyDescent="0.25">
      <c r="A33" s="263">
        <v>21</v>
      </c>
      <c r="B33" s="95" t="s">
        <v>26</v>
      </c>
      <c r="C33" s="323" t="s">
        <v>39</v>
      </c>
      <c r="D33" s="97">
        <f t="shared" si="1"/>
        <v>100000</v>
      </c>
      <c r="E33" s="97">
        <v>80000</v>
      </c>
      <c r="F33" s="287">
        <v>20000</v>
      </c>
      <c r="G33" s="4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</row>
    <row r="34" spans="1:85" s="20" customFormat="1" ht="60.75" customHeight="1" x14ac:dyDescent="0.25">
      <c r="A34" s="263">
        <v>22</v>
      </c>
      <c r="B34" s="3" t="s">
        <v>70</v>
      </c>
      <c r="C34" s="36" t="s">
        <v>59</v>
      </c>
      <c r="D34" s="97">
        <f t="shared" si="1"/>
        <v>2000</v>
      </c>
      <c r="E34" s="97">
        <v>0</v>
      </c>
      <c r="F34" s="287">
        <v>2000</v>
      </c>
      <c r="G34" s="4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</row>
    <row r="35" spans="1:85" s="20" customFormat="1" ht="88.5" customHeight="1" x14ac:dyDescent="0.25">
      <c r="A35" s="263">
        <v>23</v>
      </c>
      <c r="B35" s="108" t="s">
        <v>42</v>
      </c>
      <c r="C35" s="322" t="s">
        <v>113</v>
      </c>
      <c r="D35" s="97">
        <f t="shared" si="1"/>
        <v>150000</v>
      </c>
      <c r="E35" s="96">
        <v>130000</v>
      </c>
      <c r="F35" s="140">
        <v>20000</v>
      </c>
      <c r="G35" s="4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</row>
    <row r="36" spans="1:85" s="23" customFormat="1" ht="94.5" customHeight="1" x14ac:dyDescent="0.25">
      <c r="A36" s="263">
        <v>24</v>
      </c>
      <c r="B36" s="108" t="s">
        <v>43</v>
      </c>
      <c r="C36" s="322" t="s">
        <v>112</v>
      </c>
      <c r="D36" s="97">
        <f t="shared" si="1"/>
        <v>356083</v>
      </c>
      <c r="E36" s="96">
        <f>500000-50000-110000</f>
        <v>340000</v>
      </c>
      <c r="F36" s="140">
        <f>21083+35000-40000</f>
        <v>16083</v>
      </c>
      <c r="G36" s="4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</row>
    <row r="37" spans="1:85" s="20" customFormat="1" ht="51" customHeight="1" x14ac:dyDescent="0.25">
      <c r="A37" s="263">
        <v>25</v>
      </c>
      <c r="B37" s="109" t="s">
        <v>71</v>
      </c>
      <c r="C37" s="90" t="s">
        <v>60</v>
      </c>
      <c r="D37" s="99">
        <f t="shared" si="1"/>
        <v>200000</v>
      </c>
      <c r="E37" s="98">
        <v>150000</v>
      </c>
      <c r="F37" s="141">
        <v>50000</v>
      </c>
      <c r="G37" s="11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</row>
    <row r="38" spans="1:85" s="20" customFormat="1" ht="102" customHeight="1" x14ac:dyDescent="0.25">
      <c r="A38" s="261">
        <v>26</v>
      </c>
      <c r="B38" s="109" t="s">
        <v>102</v>
      </c>
      <c r="C38" s="90" t="s">
        <v>39</v>
      </c>
      <c r="D38" s="99">
        <f>E38+F38</f>
        <v>200000</v>
      </c>
      <c r="E38" s="98">
        <v>150000</v>
      </c>
      <c r="F38" s="141">
        <v>50000</v>
      </c>
      <c r="G38" s="11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</row>
    <row r="39" spans="1:85" s="20" customFormat="1" ht="100.5" customHeight="1" x14ac:dyDescent="0.25">
      <c r="A39" s="263">
        <v>27</v>
      </c>
      <c r="B39" s="108" t="s">
        <v>107</v>
      </c>
      <c r="C39" s="21" t="s">
        <v>39</v>
      </c>
      <c r="D39" s="97">
        <f>E39+F39</f>
        <v>50000</v>
      </c>
      <c r="E39" s="96">
        <v>40000</v>
      </c>
      <c r="F39" s="140">
        <v>10000</v>
      </c>
      <c r="G39" s="11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</row>
    <row r="40" spans="1:85" s="20" customFormat="1" ht="103.5" customHeight="1" thickBot="1" x14ac:dyDescent="0.3">
      <c r="A40" s="268">
        <v>28</v>
      </c>
      <c r="B40" s="288" t="s">
        <v>108</v>
      </c>
      <c r="C40" s="289" t="s">
        <v>39</v>
      </c>
      <c r="D40" s="290">
        <f>E40+F40</f>
        <v>100000</v>
      </c>
      <c r="E40" s="119">
        <v>70000</v>
      </c>
      <c r="F40" s="291">
        <v>30000</v>
      </c>
      <c r="G40" s="11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</row>
    <row r="41" spans="1:85" s="39" customFormat="1" ht="51" thickBot="1" x14ac:dyDescent="0.3">
      <c r="A41" s="283" t="s">
        <v>18</v>
      </c>
      <c r="B41" s="284" t="s">
        <v>33</v>
      </c>
      <c r="C41" s="285"/>
      <c r="D41" s="283">
        <f>SUM(D42:D42)</f>
        <v>1500</v>
      </c>
      <c r="E41" s="283">
        <f>SUM(E42:E42)</f>
        <v>0</v>
      </c>
      <c r="F41" s="286">
        <f>SUM(F42:F42)</f>
        <v>1500</v>
      </c>
    </row>
    <row r="42" spans="1:85" s="39" customFormat="1" ht="53.25" customHeight="1" thickBot="1" x14ac:dyDescent="0.3">
      <c r="A42" s="292">
        <v>29</v>
      </c>
      <c r="B42" s="293" t="s">
        <v>40</v>
      </c>
      <c r="C42" s="294" t="s">
        <v>61</v>
      </c>
      <c r="D42" s="295">
        <f>E42+F42</f>
        <v>1500</v>
      </c>
      <c r="E42" s="295">
        <v>0</v>
      </c>
      <c r="F42" s="295">
        <v>1500</v>
      </c>
    </row>
    <row r="43" spans="1:85" s="11" customFormat="1" ht="54.75" customHeight="1" thickBot="1" x14ac:dyDescent="0.3">
      <c r="A43" s="118" t="s">
        <v>25</v>
      </c>
      <c r="B43" s="117" t="s">
        <v>30</v>
      </c>
      <c r="C43" s="296"/>
      <c r="D43" s="127">
        <f>D44+D45</f>
        <v>175000</v>
      </c>
      <c r="E43" s="127">
        <f>E44+E45</f>
        <v>160000</v>
      </c>
      <c r="F43" s="297">
        <f>F44+F45</f>
        <v>15000</v>
      </c>
    </row>
    <row r="44" spans="1:85" s="4" customFormat="1" x14ac:dyDescent="0.25">
      <c r="A44" s="266">
        <v>30</v>
      </c>
      <c r="B44" s="92" t="s">
        <v>106</v>
      </c>
      <c r="C44" s="279" t="s">
        <v>39</v>
      </c>
      <c r="D44" s="93">
        <f>E44+F44</f>
        <v>40000</v>
      </c>
      <c r="E44" s="93">
        <f>10000+15000</f>
        <v>25000</v>
      </c>
      <c r="F44" s="134">
        <v>15000</v>
      </c>
    </row>
    <row r="45" spans="1:85" s="4" customFormat="1" ht="58.5" customHeight="1" thickBot="1" x14ac:dyDescent="0.3">
      <c r="A45" s="268">
        <v>31</v>
      </c>
      <c r="B45" s="280" t="s">
        <v>74</v>
      </c>
      <c r="C45" s="281" t="s">
        <v>103</v>
      </c>
      <c r="D45" s="119">
        <f>E45+F45</f>
        <v>135000</v>
      </c>
      <c r="E45" s="119">
        <v>135000</v>
      </c>
      <c r="F45" s="278">
        <v>0</v>
      </c>
    </row>
    <row r="46" spans="1:85" s="4" customFormat="1" ht="51" thickBot="1" x14ac:dyDescent="0.3">
      <c r="A46" s="274" t="s">
        <v>34</v>
      </c>
      <c r="B46" s="275" t="s">
        <v>22</v>
      </c>
      <c r="C46" s="133"/>
      <c r="D46" s="276">
        <f>SUM(D47:D48)</f>
        <v>150000</v>
      </c>
      <c r="E46" s="276">
        <f>SUM(E47:E48)</f>
        <v>120000</v>
      </c>
      <c r="F46" s="277">
        <f>SUM(F47:F48)</f>
        <v>30000</v>
      </c>
    </row>
    <row r="47" spans="1:85" s="4" customFormat="1" ht="91.5" customHeight="1" x14ac:dyDescent="0.25">
      <c r="A47" s="267">
        <v>32</v>
      </c>
      <c r="B47" s="108" t="s">
        <v>69</v>
      </c>
      <c r="C47" s="24" t="s">
        <v>41</v>
      </c>
      <c r="D47" s="96">
        <f>E47+F47</f>
        <v>100000</v>
      </c>
      <c r="E47" s="96">
        <v>70000</v>
      </c>
      <c r="F47" s="96">
        <v>30000</v>
      </c>
      <c r="G47" s="91"/>
    </row>
    <row r="48" spans="1:85" s="4" customFormat="1" ht="58.5" customHeight="1" thickBot="1" x14ac:dyDescent="0.3">
      <c r="A48" s="267">
        <v>33</v>
      </c>
      <c r="B48" s="109" t="s">
        <v>97</v>
      </c>
      <c r="C48" s="25" t="s">
        <v>39</v>
      </c>
      <c r="D48" s="98">
        <f>E48+F48</f>
        <v>50000</v>
      </c>
      <c r="E48" s="98">
        <v>50000</v>
      </c>
      <c r="F48" s="98">
        <v>0</v>
      </c>
    </row>
    <row r="49" spans="1:8" s="39" customFormat="1" ht="51.75" customHeight="1" thickBot="1" x14ac:dyDescent="0.3">
      <c r="A49" s="269" t="s">
        <v>29</v>
      </c>
      <c r="B49" s="61" t="s">
        <v>35</v>
      </c>
      <c r="C49" s="61"/>
      <c r="D49" s="120">
        <f>SUM(D50:D54)</f>
        <v>520000</v>
      </c>
      <c r="E49" s="120">
        <f>SUM(E50:E54)</f>
        <v>510000</v>
      </c>
      <c r="F49" s="120">
        <f>SUM(F50:F54)</f>
        <v>10000</v>
      </c>
    </row>
    <row r="50" spans="1:8" s="39" customFormat="1" ht="93" customHeight="1" x14ac:dyDescent="0.25">
      <c r="A50" s="262">
        <v>34</v>
      </c>
      <c r="B50" s="121" t="s">
        <v>79</v>
      </c>
      <c r="C50" s="77" t="s">
        <v>39</v>
      </c>
      <c r="D50" s="122">
        <f>E50+F50</f>
        <v>40000</v>
      </c>
      <c r="E50" s="122">
        <v>35000</v>
      </c>
      <c r="F50" s="122">
        <v>5000</v>
      </c>
    </row>
    <row r="51" spans="1:8" s="39" customFormat="1" ht="201" x14ac:dyDescent="0.25">
      <c r="A51" s="270">
        <v>35</v>
      </c>
      <c r="B51" s="123" t="s">
        <v>96</v>
      </c>
      <c r="C51" s="78" t="s">
        <v>39</v>
      </c>
      <c r="D51" s="124">
        <f>E51+F51</f>
        <v>60000</v>
      </c>
      <c r="E51" s="124">
        <v>55000</v>
      </c>
      <c r="F51" s="124">
        <v>5000</v>
      </c>
    </row>
    <row r="52" spans="1:8" s="39" customFormat="1" ht="100.5" x14ac:dyDescent="0.25">
      <c r="A52" s="270">
        <v>36</v>
      </c>
      <c r="B52" s="123" t="s">
        <v>80</v>
      </c>
      <c r="C52" s="78" t="s">
        <v>104</v>
      </c>
      <c r="D52" s="124">
        <f>E52+F52</f>
        <v>200000</v>
      </c>
      <c r="E52" s="124">
        <v>200000</v>
      </c>
      <c r="F52" s="124">
        <v>0</v>
      </c>
    </row>
    <row r="53" spans="1:8" s="4" customFormat="1" ht="100.5" x14ac:dyDescent="0.25">
      <c r="A53" s="270">
        <v>37</v>
      </c>
      <c r="B53" s="108" t="s">
        <v>62</v>
      </c>
      <c r="C53" s="24" t="s">
        <v>39</v>
      </c>
      <c r="D53" s="124">
        <f>E53+F53</f>
        <v>200000</v>
      </c>
      <c r="E53" s="96">
        <v>200000</v>
      </c>
      <c r="F53" s="96">
        <v>0</v>
      </c>
    </row>
    <row r="54" spans="1:8" s="4" customFormat="1" ht="101.25" thickBot="1" x14ac:dyDescent="0.3">
      <c r="A54" s="270">
        <v>38</v>
      </c>
      <c r="B54" s="108" t="s">
        <v>44</v>
      </c>
      <c r="C54" s="24" t="s">
        <v>63</v>
      </c>
      <c r="D54" s="124">
        <f>E54+F54</f>
        <v>20000</v>
      </c>
      <c r="E54" s="103">
        <v>20000</v>
      </c>
      <c r="F54" s="125">
        <v>0</v>
      </c>
    </row>
    <row r="55" spans="1:8" s="11" customFormat="1" ht="60.75" customHeight="1" thickBot="1" x14ac:dyDescent="0.3">
      <c r="A55" s="118" t="s">
        <v>72</v>
      </c>
      <c r="B55" s="126" t="s">
        <v>36</v>
      </c>
      <c r="C55" s="69"/>
      <c r="D55" s="127">
        <f>SUM(D56:D56)</f>
        <v>200000</v>
      </c>
      <c r="E55" s="127">
        <f>SUM(E56:E56)</f>
        <v>200000</v>
      </c>
      <c r="F55" s="127">
        <f>SUM(F56:F56)</f>
        <v>0</v>
      </c>
    </row>
    <row r="56" spans="1:8" ht="99.75" customHeight="1" x14ac:dyDescent="0.7">
      <c r="A56" s="93">
        <v>39</v>
      </c>
      <c r="B56" s="128" t="s">
        <v>64</v>
      </c>
      <c r="C56" s="282" t="s">
        <v>105</v>
      </c>
      <c r="D56" s="129">
        <f>E56+F56</f>
        <v>200000</v>
      </c>
      <c r="E56" s="129">
        <v>200000</v>
      </c>
      <c r="F56" s="93">
        <v>0</v>
      </c>
      <c r="G56" s="5"/>
      <c r="H56" s="5"/>
    </row>
    <row r="57" spans="1:8" ht="36.75" customHeight="1" x14ac:dyDescent="0.7"/>
    <row r="58" spans="1:8" ht="35.25" customHeight="1" x14ac:dyDescent="0.7"/>
    <row r="59" spans="1:8" ht="37.5" customHeight="1" x14ac:dyDescent="0.7"/>
  </sheetData>
  <mergeCells count="1">
    <mergeCell ref="B3:B4"/>
  </mergeCells>
  <pageMargins left="0.7" right="0.7" top="0.75" bottom="0.75" header="0.3" footer="0.3"/>
  <pageSetup scale="26" fitToHeight="0" orientation="portrait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IK 2025-2027 </vt:lpstr>
      <vt:lpstr>IK 2025-2027 me fonde</vt:lpstr>
      <vt:lpstr>'IK 2025-2027 '!Print_Area</vt:lpstr>
      <vt:lpstr>'IK 2025-2027 me fonde'!Print_Area</vt:lpstr>
    </vt:vector>
  </TitlesOfParts>
  <Company>BearingPoint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Tomczynska</dc:creator>
  <cp:lastModifiedBy>Valdrin Dogani</cp:lastModifiedBy>
  <cp:lastPrinted>2024-10-16T13:33:38Z</cp:lastPrinted>
  <dcterms:created xsi:type="dcterms:W3CDTF">2009-02-25T12:11:13Z</dcterms:created>
  <dcterms:modified xsi:type="dcterms:W3CDTF">2026-03-10T10:48:48Z</dcterms:modified>
</cp:coreProperties>
</file>