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tore.vishi\Desktop\"/>
    </mc:Choice>
  </mc:AlternateContent>
  <xr:revisionPtr revIDLastSave="0" documentId="13_ncr:1_{94A4003B-E340-4D6F-BA87-412B60E65FE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2-2025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2" l="1"/>
  <c r="F16" i="2"/>
  <c r="F15" i="2"/>
  <c r="H15" i="2"/>
  <c r="H17" i="2"/>
  <c r="H16" i="2"/>
  <c r="G16" i="2"/>
  <c r="G15" i="2"/>
  <c r="D35" i="2"/>
  <c r="D34" i="2"/>
  <c r="D33" i="2"/>
  <c r="E34" i="2"/>
  <c r="G25" i="2"/>
  <c r="C27" i="2"/>
  <c r="F25" i="2"/>
  <c r="D25" i="2"/>
  <c r="C25" i="2" s="1"/>
  <c r="E25" i="2"/>
  <c r="E26" i="2"/>
  <c r="G26" i="2" l="1"/>
  <c r="G17" i="2"/>
  <c r="E27" i="2" l="1"/>
  <c r="H26" i="2"/>
  <c r="H25" i="2"/>
  <c r="G18" i="2"/>
  <c r="F18" i="2"/>
  <c r="H18" i="2" s="1"/>
  <c r="F27" i="2"/>
  <c r="D27" i="2"/>
  <c r="C26" i="2"/>
  <c r="G24" i="2" l="1"/>
  <c r="C24" i="2"/>
  <c r="C17" i="2"/>
  <c r="G27" i="2" l="1"/>
  <c r="H24" i="2"/>
  <c r="H27" i="2" s="1"/>
</calcChain>
</file>

<file path=xl/sharedStrings.xml><?xml version="1.0" encoding="utf-8"?>
<sst xmlns="http://schemas.openxmlformats.org/spreadsheetml/2006/main" count="40" uniqueCount="35">
  <si>
    <t>Buxhetimi i Përgjegjshëm Gjinor (BPGJ)- Niveli lokal</t>
  </si>
  <si>
    <t>Tabela 1. Numri i punëtorëve në Komunën e Kaçanikut</t>
  </si>
  <si>
    <t>Komuna Kaçanik</t>
  </si>
  <si>
    <t>Viti</t>
  </si>
  <si>
    <t>Numri total i stafit</t>
  </si>
  <si>
    <t>Numri i stafit që janë gra</t>
  </si>
  <si>
    <t>Numri i stafit që janë burra</t>
  </si>
  <si>
    <t>Paga dhe mëditje                                       (shuma për Gra)</t>
  </si>
  <si>
    <t>Paga dhe mëditje                                               (shuma për burra)</t>
  </si>
  <si>
    <t>Komuna Kacanik</t>
  </si>
  <si>
    <t>Nivelet e pagave</t>
  </si>
  <si>
    <t>Numri total i stafit në nivele të pagave</t>
  </si>
  <si>
    <t>Numri i burrave</t>
  </si>
  <si>
    <t>Shuma e shpenzuar për burra</t>
  </si>
  <si>
    <t>Numri i Grave</t>
  </si>
  <si>
    <t>Shuma e shpenzuar për Gra</t>
  </si>
  <si>
    <t>201-400</t>
  </si>
  <si>
    <t>401-600</t>
  </si>
  <si>
    <t>600+</t>
  </si>
  <si>
    <r>
      <t xml:space="preserve">Tabela 3. Numri i përfituesve të </t>
    </r>
    <r>
      <rPr>
        <b/>
        <u/>
        <sz val="10"/>
        <color theme="1"/>
        <rFont val="Tahoma"/>
        <family val="2"/>
      </rPr>
      <t>subvencioneve</t>
    </r>
    <r>
      <rPr>
        <b/>
        <sz val="10"/>
        <color theme="1"/>
        <rFont val="Tahoma"/>
        <family val="2"/>
      </rPr>
      <t xml:space="preserve"> apo edhe të </t>
    </r>
    <r>
      <rPr>
        <b/>
        <u/>
        <sz val="10"/>
        <color theme="1"/>
        <rFont val="Tahoma"/>
        <family val="2"/>
      </rPr>
      <t>shërbimeve të ofruara</t>
    </r>
    <r>
      <rPr>
        <b/>
        <sz val="10"/>
        <color theme="1"/>
        <rFont val="Tahoma"/>
        <family val="2"/>
      </rPr>
      <t xml:space="preserve"> nga organizata buxhetore të drejtorive përkatëse (ku është e aplikueshme)</t>
    </r>
  </si>
  <si>
    <t>Numri total i shërbimit (subvencionit të caktuar)</t>
  </si>
  <si>
    <t xml:space="preserve">Numri total i përfitueseve </t>
  </si>
  <si>
    <t>Numri i përfitueseve Gra</t>
  </si>
  <si>
    <t>Numri i përfituesve burra</t>
  </si>
  <si>
    <t>Buxheti për gra</t>
  </si>
  <si>
    <t>Buxheti për burra</t>
  </si>
  <si>
    <t xml:space="preserve">                                                                                                             </t>
  </si>
  <si>
    <t>Republika e Kosovës</t>
  </si>
  <si>
    <t>Komuna e Kaçanikut</t>
  </si>
  <si>
    <t>Zyra e Kryetarit</t>
  </si>
  <si>
    <t>BESIM  ILAZI</t>
  </si>
  <si>
    <t>Kryetari i Komunës</t>
  </si>
  <si>
    <t>Planifikimi për vitin 2025</t>
  </si>
  <si>
    <t>Tabela 2. Planifikimi për vitin 2025 Niveli i pagave në Komunë</t>
  </si>
  <si>
    <t>Totali I pagave gra dhe burra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</si>
</sst>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Tahoma"/>
      <family val="2"/>
    </font>
    <font>
      <sz val="9"/>
      <color theme="1"/>
      <name val="Tahoma"/>
      <family val="2"/>
    </font>
    <font>
      <b/>
      <sz val="14"/>
      <color theme="1"/>
      <name val="Calibri"/>
      <family val="2"/>
      <scheme val="minor"/>
    </font>
    <font>
      <b/>
      <sz val="10"/>
      <color theme="1"/>
      <name val="Tahoma"/>
      <family val="2"/>
    </font>
    <font>
      <sz val="10"/>
      <color theme="1"/>
      <name val="Calibri"/>
      <family val="2"/>
      <scheme val="minor"/>
    </font>
    <font>
      <b/>
      <u/>
      <sz val="10"/>
      <color theme="1"/>
      <name val="Tahoma"/>
      <family val="2"/>
    </font>
    <font>
      <sz val="10"/>
      <color theme="1"/>
      <name val="Book Antiqua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/>
    <xf numFmtId="0" fontId="3" fillId="0" borderId="1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/>
    <xf numFmtId="164" fontId="0" fillId="0" borderId="0" xfId="0" applyNumberFormat="1"/>
    <xf numFmtId="43" fontId="0" fillId="0" borderId="0" xfId="0" applyNumberFormat="1"/>
    <xf numFmtId="164" fontId="3" fillId="0" borderId="1" xfId="1" applyNumberFormat="1" applyFont="1" applyBorder="1" applyAlignment="1">
      <alignment vertical="center" wrapText="1"/>
    </xf>
    <xf numFmtId="0" fontId="8" fillId="0" borderId="0" xfId="0" applyFont="1"/>
    <xf numFmtId="0" fontId="2" fillId="0" borderId="5" xfId="0" applyFont="1" applyBorder="1" applyAlignment="1">
      <alignment horizontal="center" vertical="center" wrapText="1"/>
    </xf>
    <xf numFmtId="164" fontId="0" fillId="0" borderId="6" xfId="1" applyNumberFormat="1" applyFont="1" applyBorder="1"/>
    <xf numFmtId="0" fontId="2" fillId="0" borderId="5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/>
    </xf>
    <xf numFmtId="43" fontId="0" fillId="0" borderId="0" xfId="1" applyFont="1"/>
    <xf numFmtId="0" fontId="0" fillId="0" borderId="0" xfId="0" applyAlignment="1">
      <alignment horizontal="center"/>
    </xf>
    <xf numFmtId="43" fontId="0" fillId="0" borderId="0" xfId="0" applyNumberFormat="1" applyAlignment="1">
      <alignment horizontal="center"/>
    </xf>
    <xf numFmtId="43" fontId="0" fillId="0" borderId="0" xfId="0" applyNumberFormat="1" applyAlignment="1"/>
    <xf numFmtId="43" fontId="9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43" fontId="0" fillId="0" borderId="0" xfId="1" applyFont="1" applyAlignment="1">
      <alignment horizontal="center"/>
    </xf>
    <xf numFmtId="43" fontId="3" fillId="0" borderId="0" xfId="1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43" fontId="9" fillId="2" borderId="6" xfId="1" applyFont="1" applyFill="1" applyBorder="1"/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43" fontId="3" fillId="0" borderId="3" xfId="1" applyFont="1" applyBorder="1" applyAlignment="1">
      <alignment horizontal="center" vertical="center" wrapText="1"/>
    </xf>
    <xf numFmtId="43" fontId="9" fillId="2" borderId="4" xfId="1" applyFont="1" applyFill="1" applyBorder="1"/>
    <xf numFmtId="0" fontId="2" fillId="0" borderId="13" xfId="0" applyFont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164" fontId="0" fillId="0" borderId="14" xfId="1" applyNumberFormat="1" applyFont="1" applyBorder="1" applyAlignment="1">
      <alignment horizontal="center"/>
    </xf>
    <xf numFmtId="43" fontId="9" fillId="2" borderId="17" xfId="1" applyFont="1" applyFill="1" applyBorder="1"/>
    <xf numFmtId="0" fontId="2" fillId="3" borderId="18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vertical="center" wrapText="1"/>
    </xf>
    <xf numFmtId="0" fontId="3" fillId="0" borderId="20" xfId="0" applyFont="1" applyBorder="1" applyAlignment="1">
      <alignment horizontal="center" vertical="center" wrapText="1"/>
    </xf>
    <xf numFmtId="43" fontId="3" fillId="0" borderId="20" xfId="1" applyFont="1" applyBorder="1" applyAlignment="1">
      <alignment horizontal="center" vertical="center" wrapText="1"/>
    </xf>
    <xf numFmtId="43" fontId="9" fillId="2" borderId="21" xfId="1" applyFont="1" applyFill="1" applyBorder="1"/>
    <xf numFmtId="0" fontId="2" fillId="0" borderId="19" xfId="0" applyFont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164" fontId="0" fillId="0" borderId="20" xfId="1" applyNumberFormat="1" applyFont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43" fontId="0" fillId="0" borderId="23" xfId="1" applyFont="1" applyBorder="1" applyAlignment="1">
      <alignment horizontal="center" vertical="center"/>
    </xf>
    <xf numFmtId="43" fontId="1" fillId="0" borderId="23" xfId="1" applyFont="1" applyBorder="1" applyAlignment="1">
      <alignment vertical="center"/>
    </xf>
    <xf numFmtId="43" fontId="9" fillId="2" borderId="24" xfId="1" applyFont="1" applyFill="1" applyBorder="1" applyAlignment="1">
      <alignment vertical="center"/>
    </xf>
    <xf numFmtId="0" fontId="0" fillId="0" borderId="23" xfId="0" applyBorder="1" applyAlignment="1">
      <alignment horizontal="center" vertical="center"/>
    </xf>
    <xf numFmtId="43" fontId="0" fillId="0" borderId="23" xfId="1" applyFont="1" applyBorder="1" applyAlignment="1">
      <alignment vertical="center"/>
    </xf>
    <xf numFmtId="164" fontId="3" fillId="0" borderId="20" xfId="1" applyNumberFormat="1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164" fontId="0" fillId="0" borderId="21" xfId="1" applyNumberFormat="1" applyFont="1" applyBorder="1"/>
    <xf numFmtId="0" fontId="2" fillId="0" borderId="15" xfId="0" applyFont="1" applyBorder="1" applyAlignment="1">
      <alignment horizontal="center" vertical="center" wrapText="1"/>
    </xf>
    <xf numFmtId="164" fontId="3" fillId="0" borderId="16" xfId="1" applyNumberFormat="1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164" fontId="0" fillId="0" borderId="18" xfId="1" applyNumberFormat="1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1</xdr:row>
      <xdr:rowOff>66675</xdr:rowOff>
    </xdr:from>
    <xdr:to>
      <xdr:col>2</xdr:col>
      <xdr:colOff>447675</xdr:colOff>
      <xdr:row>5</xdr:row>
      <xdr:rowOff>104775</xdr:rowOff>
    </xdr:to>
    <xdr:pic>
      <xdr:nvPicPr>
        <xdr:cNvPr id="2" name="Picture 1" descr="stema_JPG">
          <a:extLst>
            <a:ext uri="{FF2B5EF4-FFF2-40B4-BE49-F238E27FC236}">
              <a16:creationId xmlns:a16="http://schemas.microsoft.com/office/drawing/2014/main" id="{E1398F7C-A306-4B87-9667-9FCB05712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57175"/>
          <a:ext cx="7620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257175</xdr:colOff>
      <xdr:row>1</xdr:row>
      <xdr:rowOff>47625</xdr:rowOff>
    </xdr:from>
    <xdr:to>
      <xdr:col>6</xdr:col>
      <xdr:colOff>1019175</xdr:colOff>
      <xdr:row>5</xdr:row>
      <xdr:rowOff>123825</xdr:rowOff>
    </xdr:to>
    <xdr:pic>
      <xdr:nvPicPr>
        <xdr:cNvPr id="3" name="Picture 2" descr="korniza e amblemës origjin copy">
          <a:extLst>
            <a:ext uri="{FF2B5EF4-FFF2-40B4-BE49-F238E27FC236}">
              <a16:creationId xmlns:a16="http://schemas.microsoft.com/office/drawing/2014/main" id="{CF2917FE-1199-4D6E-8A74-0BF928881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5300" y="238125"/>
          <a:ext cx="7620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53"/>
  <sheetViews>
    <sheetView tabSelected="1" workbookViewId="0">
      <selection activeCell="G15" sqref="G15"/>
    </sheetView>
  </sheetViews>
  <sheetFormatPr defaultRowHeight="15" x14ac:dyDescent="0.25"/>
  <cols>
    <col min="1" max="1" width="8.5703125" style="1" customWidth="1"/>
    <col min="2" max="2" width="10.85546875" style="1" customWidth="1"/>
    <col min="3" max="3" width="9.140625" style="1" customWidth="1"/>
    <col min="4" max="4" width="9.140625" style="1"/>
    <col min="5" max="5" width="12.85546875" style="1" customWidth="1"/>
    <col min="6" max="6" width="14.85546875" style="1" customWidth="1"/>
    <col min="7" max="7" width="18" style="1" customWidth="1"/>
    <col min="8" max="8" width="14.28515625" style="1" customWidth="1"/>
    <col min="9" max="9" width="14.7109375" style="16" customWidth="1"/>
    <col min="10" max="10" width="16" style="1" customWidth="1"/>
    <col min="11" max="11" width="19.42578125" style="1" customWidth="1"/>
    <col min="12" max="12" width="20" style="16" customWidth="1"/>
    <col min="13" max="13" width="10.7109375" style="1" customWidth="1"/>
    <col min="14" max="14" width="9.85546875" style="1" customWidth="1"/>
    <col min="15" max="16384" width="9.140625" style="1"/>
  </cols>
  <sheetData>
    <row r="1" spans="2:14" x14ac:dyDescent="0.25">
      <c r="B1" s="10" t="s">
        <v>26</v>
      </c>
    </row>
    <row r="7" spans="2:14" x14ac:dyDescent="0.25">
      <c r="B7" s="1" t="s">
        <v>27</v>
      </c>
      <c r="G7" s="1" t="s">
        <v>28</v>
      </c>
      <c r="J7" s="16"/>
      <c r="K7" s="16"/>
    </row>
    <row r="8" spans="2:14" x14ac:dyDescent="0.25">
      <c r="E8" s="25" t="s">
        <v>29</v>
      </c>
      <c r="J8" s="16"/>
      <c r="K8" s="16"/>
    </row>
    <row r="9" spans="2:14" ht="18.75" x14ac:dyDescent="0.3">
      <c r="B9" s="3" t="s">
        <v>0</v>
      </c>
      <c r="H9" s="7"/>
      <c r="J9" s="16"/>
      <c r="K9" s="16"/>
    </row>
    <row r="10" spans="2:14" ht="9.75" customHeight="1" x14ac:dyDescent="0.25">
      <c r="J10" s="16"/>
      <c r="K10" s="16"/>
    </row>
    <row r="11" spans="2:14" x14ac:dyDescent="0.25">
      <c r="B11" s="5" t="s">
        <v>1</v>
      </c>
      <c r="C11" s="6"/>
      <c r="D11" s="6"/>
      <c r="E11" s="6"/>
      <c r="H11" s="8"/>
      <c r="J11" s="16"/>
      <c r="K11" s="16"/>
    </row>
    <row r="12" spans="2:14" x14ac:dyDescent="0.25">
      <c r="B12" s="5"/>
      <c r="C12" s="6"/>
      <c r="D12" s="6"/>
      <c r="E12" s="6"/>
      <c r="J12" s="16"/>
      <c r="K12" s="16"/>
    </row>
    <row r="13" spans="2:14" ht="15.75" thickBot="1" x14ac:dyDescent="0.3">
      <c r="B13" s="2" t="s">
        <v>2</v>
      </c>
    </row>
    <row r="14" spans="2:14" ht="45.75" thickBot="1" x14ac:dyDescent="0.3">
      <c r="B14" s="36" t="s">
        <v>3</v>
      </c>
      <c r="C14" s="37" t="s">
        <v>4</v>
      </c>
      <c r="D14" s="37" t="s">
        <v>5</v>
      </c>
      <c r="E14" s="37" t="s">
        <v>6</v>
      </c>
      <c r="F14" s="37" t="s">
        <v>7</v>
      </c>
      <c r="G14" s="46" t="s">
        <v>8</v>
      </c>
      <c r="H14" s="38" t="s">
        <v>34</v>
      </c>
    </row>
    <row r="15" spans="2:14" ht="18.75" customHeight="1" x14ac:dyDescent="0.25">
      <c r="B15" s="42">
        <v>2022</v>
      </c>
      <c r="C15" s="43">
        <v>819</v>
      </c>
      <c r="D15" s="43">
        <v>359</v>
      </c>
      <c r="E15" s="43">
        <v>460</v>
      </c>
      <c r="F15" s="44">
        <f>D15*6190.22</f>
        <v>2222288.98</v>
      </c>
      <c r="G15" s="44">
        <f>E15*6190.22</f>
        <v>2847501.2</v>
      </c>
      <c r="H15" s="45">
        <f>F15+G15</f>
        <v>5069790.18</v>
      </c>
      <c r="J15" s="16"/>
      <c r="K15" s="8"/>
    </row>
    <row r="16" spans="2:14" ht="18.75" customHeight="1" x14ac:dyDescent="0.25">
      <c r="B16" s="11">
        <v>2023</v>
      </c>
      <c r="C16" s="14">
        <v>819</v>
      </c>
      <c r="D16" s="14">
        <v>355</v>
      </c>
      <c r="E16" s="21">
        <v>464</v>
      </c>
      <c r="F16" s="15">
        <f>D16*7518.69</f>
        <v>2669134.9499999997</v>
      </c>
      <c r="G16" s="15">
        <f>E16*7518.69</f>
        <v>3488672.1599999997</v>
      </c>
      <c r="H16" s="31">
        <f>F16+G16+3</f>
        <v>6157810.1099999994</v>
      </c>
      <c r="J16" s="16"/>
      <c r="K16" s="18"/>
      <c r="L16" s="27"/>
      <c r="M16" s="17"/>
      <c r="N16" s="19"/>
    </row>
    <row r="17" spans="2:14" ht="18.75" customHeight="1" thickBot="1" x14ac:dyDescent="0.3">
      <c r="B17" s="51">
        <v>2024</v>
      </c>
      <c r="C17" s="48">
        <f>D17+E17</f>
        <v>811</v>
      </c>
      <c r="D17" s="52">
        <v>382</v>
      </c>
      <c r="E17" s="48">
        <v>429</v>
      </c>
      <c r="F17" s="53">
        <f>D17*8322.05</f>
        <v>3179023.0999999996</v>
      </c>
      <c r="G17" s="53">
        <f>E17*8322.05</f>
        <v>3570159.4499999997</v>
      </c>
      <c r="H17" s="50">
        <f>F17+G17-3.71</f>
        <v>6749178.8399999989</v>
      </c>
      <c r="J17" s="16"/>
      <c r="K17" s="16"/>
      <c r="N17" s="8"/>
    </row>
    <row r="18" spans="2:14" ht="34.5" thickBot="1" x14ac:dyDescent="0.3">
      <c r="B18" s="54" t="s">
        <v>32</v>
      </c>
      <c r="C18" s="55">
        <v>822</v>
      </c>
      <c r="D18" s="56">
        <v>390</v>
      </c>
      <c r="E18" s="55">
        <v>432</v>
      </c>
      <c r="F18" s="57">
        <f>D18*8351.91</f>
        <v>3257244.9</v>
      </c>
      <c r="G18" s="58">
        <f>E18*8351.91</f>
        <v>3608025.12</v>
      </c>
      <c r="H18" s="59">
        <f>F18+G18-4.02</f>
        <v>6865266</v>
      </c>
      <c r="J18" s="16"/>
      <c r="K18" s="16"/>
      <c r="N18" s="8"/>
    </row>
    <row r="19" spans="2:14" ht="15.75" thickTop="1" x14ac:dyDescent="0.25">
      <c r="B19" s="2"/>
      <c r="G19" s="7"/>
      <c r="H19" s="7"/>
      <c r="J19" s="16"/>
      <c r="K19" s="8"/>
      <c r="N19" s="8"/>
    </row>
    <row r="20" spans="2:14" x14ac:dyDescent="0.25">
      <c r="B20" s="5" t="s">
        <v>33</v>
      </c>
      <c r="J20" s="16"/>
      <c r="K20" s="16"/>
      <c r="N20" s="20"/>
    </row>
    <row r="21" spans="2:14" ht="9.75" customHeight="1" x14ac:dyDescent="0.25">
      <c r="B21" s="5"/>
      <c r="J21" s="16"/>
      <c r="N21" s="8"/>
    </row>
    <row r="22" spans="2:14" ht="15.75" thickBot="1" x14ac:dyDescent="0.3">
      <c r="B22" s="2" t="s">
        <v>9</v>
      </c>
      <c r="J22" s="16"/>
    </row>
    <row r="23" spans="2:14" ht="57" thickBot="1" x14ac:dyDescent="0.3">
      <c r="B23" s="32" t="s">
        <v>10</v>
      </c>
      <c r="C23" s="33" t="s">
        <v>11</v>
      </c>
      <c r="D23" s="33" t="s">
        <v>12</v>
      </c>
      <c r="E23" s="33" t="s">
        <v>13</v>
      </c>
      <c r="F23" s="33" t="s">
        <v>14</v>
      </c>
      <c r="G23" s="39" t="s">
        <v>15</v>
      </c>
      <c r="H23" s="35" t="s">
        <v>34</v>
      </c>
      <c r="J23" s="16"/>
    </row>
    <row r="24" spans="2:14" x14ac:dyDescent="0.25">
      <c r="B24" s="22" t="s">
        <v>16</v>
      </c>
      <c r="C24" s="23">
        <f>D24+F24</f>
        <v>3</v>
      </c>
      <c r="D24" s="23">
        <v>1</v>
      </c>
      <c r="E24" s="40">
        <v>3570.24</v>
      </c>
      <c r="F24" s="23">
        <v>2</v>
      </c>
      <c r="G24" s="40">
        <f>3570.24+3570.24</f>
        <v>7140.48</v>
      </c>
      <c r="H24" s="41">
        <f>E24+G24</f>
        <v>10710.72</v>
      </c>
      <c r="J24" s="24"/>
      <c r="K24" s="8"/>
    </row>
    <row r="25" spans="2:14" x14ac:dyDescent="0.25">
      <c r="B25" s="13" t="s">
        <v>17</v>
      </c>
      <c r="C25" s="21">
        <f>D25+F25</f>
        <v>162</v>
      </c>
      <c r="D25" s="21">
        <f>98+2</f>
        <v>100</v>
      </c>
      <c r="E25" s="30">
        <f>100*5711.16</f>
        <v>571116</v>
      </c>
      <c r="F25" s="21">
        <f>59+3</f>
        <v>62</v>
      </c>
      <c r="G25" s="30">
        <f>62*6381.87</f>
        <v>395675.94</v>
      </c>
      <c r="H25" s="31">
        <f t="shared" ref="H25:H26" si="0">E25+G25</f>
        <v>966791.94</v>
      </c>
      <c r="J25" s="8"/>
      <c r="K25" s="8"/>
    </row>
    <row r="26" spans="2:14" ht="15.75" thickBot="1" x14ac:dyDescent="0.3">
      <c r="B26" s="47" t="s">
        <v>18</v>
      </c>
      <c r="C26" s="48">
        <f>D26+F26</f>
        <v>657</v>
      </c>
      <c r="D26" s="48">
        <v>324</v>
      </c>
      <c r="E26" s="49">
        <f>D26*10806.12</f>
        <v>3501182.8800000004</v>
      </c>
      <c r="F26" s="48">
        <v>333</v>
      </c>
      <c r="G26" s="49">
        <f>333*7163.6+1101.66</f>
        <v>2386580.4600000004</v>
      </c>
      <c r="H26" s="50">
        <f t="shared" si="0"/>
        <v>5887763.3400000008</v>
      </c>
      <c r="J26" s="8"/>
      <c r="K26" s="8"/>
      <c r="M26" s="7"/>
    </row>
    <row r="27" spans="2:14" ht="34.5" thickBot="1" x14ac:dyDescent="0.3">
      <c r="B27" s="54" t="s">
        <v>32</v>
      </c>
      <c r="C27" s="60">
        <f>C24+C25+C26</f>
        <v>822</v>
      </c>
      <c r="D27" s="60">
        <f>D24+D25+D26</f>
        <v>425</v>
      </c>
      <c r="E27" s="61">
        <f t="shared" ref="E27:G27" si="1">E24+E25+E26</f>
        <v>4075869.12</v>
      </c>
      <c r="F27" s="60">
        <f t="shared" si="1"/>
        <v>397</v>
      </c>
      <c r="G27" s="61">
        <f t="shared" si="1"/>
        <v>2789396.8800000004</v>
      </c>
      <c r="H27" s="59">
        <f>H24+H25+H26</f>
        <v>6865266.0000000009</v>
      </c>
      <c r="J27" s="7"/>
      <c r="K27" s="8"/>
    </row>
    <row r="28" spans="2:14" ht="15.75" thickTop="1" x14ac:dyDescent="0.25">
      <c r="B28" s="2"/>
      <c r="E28" s="7"/>
      <c r="G28" s="7"/>
      <c r="J28" s="8"/>
      <c r="K28" s="8"/>
    </row>
    <row r="29" spans="2:14" ht="22.5" customHeight="1" x14ac:dyDescent="0.25">
      <c r="B29" s="69" t="s">
        <v>19</v>
      </c>
      <c r="C29" s="69"/>
      <c r="D29" s="69"/>
      <c r="E29" s="69"/>
      <c r="F29" s="69"/>
      <c r="G29" s="69"/>
      <c r="H29" s="69"/>
      <c r="K29" s="8"/>
    </row>
    <row r="30" spans="2:14" x14ac:dyDescent="0.25">
      <c r="B30" s="29"/>
      <c r="C30" s="29"/>
      <c r="D30" s="29"/>
      <c r="E30" s="29"/>
      <c r="F30" s="29"/>
      <c r="G30" s="29"/>
      <c r="H30" s="29"/>
    </row>
    <row r="31" spans="2:14" ht="15.75" thickBot="1" x14ac:dyDescent="0.3">
      <c r="B31" s="2" t="s">
        <v>9</v>
      </c>
    </row>
    <row r="32" spans="2:14" ht="67.5" x14ac:dyDescent="0.25">
      <c r="B32" s="32" t="s">
        <v>3</v>
      </c>
      <c r="C32" s="33" t="s">
        <v>20</v>
      </c>
      <c r="D32" s="33" t="s">
        <v>21</v>
      </c>
      <c r="E32" s="33" t="s">
        <v>22</v>
      </c>
      <c r="F32" s="33" t="s">
        <v>23</v>
      </c>
      <c r="G32" s="33" t="s">
        <v>24</v>
      </c>
      <c r="H32" s="34" t="s">
        <v>25</v>
      </c>
    </row>
    <row r="33" spans="2:12" x14ac:dyDescent="0.25">
      <c r="B33" s="11">
        <v>2022</v>
      </c>
      <c r="C33" s="9">
        <v>7</v>
      </c>
      <c r="D33" s="4">
        <f>E33+F33</f>
        <v>288</v>
      </c>
      <c r="E33" s="4">
        <v>44</v>
      </c>
      <c r="F33" s="4">
        <v>244</v>
      </c>
      <c r="G33" s="9">
        <v>10377.120000000001</v>
      </c>
      <c r="H33" s="12">
        <v>96384.4</v>
      </c>
    </row>
    <row r="34" spans="2:12" x14ac:dyDescent="0.25">
      <c r="B34" s="11">
        <v>2023</v>
      </c>
      <c r="C34" s="9">
        <v>5</v>
      </c>
      <c r="D34" s="4">
        <f>E34+F34</f>
        <v>355</v>
      </c>
      <c r="E34" s="4">
        <f>8+17</f>
        <v>25</v>
      </c>
      <c r="F34" s="4">
        <v>330</v>
      </c>
      <c r="G34" s="9">
        <v>5534.2</v>
      </c>
      <c r="H34" s="12">
        <v>105312.8</v>
      </c>
    </row>
    <row r="35" spans="2:12" ht="15.75" thickBot="1" x14ac:dyDescent="0.3">
      <c r="B35" s="51">
        <v>2024</v>
      </c>
      <c r="C35" s="62">
        <v>10</v>
      </c>
      <c r="D35" s="63">
        <f>E35+F35</f>
        <v>307</v>
      </c>
      <c r="E35" s="63">
        <v>24</v>
      </c>
      <c r="F35" s="63">
        <v>283</v>
      </c>
      <c r="G35" s="62">
        <v>1588.23</v>
      </c>
      <c r="H35" s="64">
        <v>37877.370000000003</v>
      </c>
      <c r="I35" s="28"/>
      <c r="J35" s="7"/>
    </row>
    <row r="36" spans="2:12" ht="34.5" thickBot="1" x14ac:dyDescent="0.3">
      <c r="B36" s="65" t="s">
        <v>32</v>
      </c>
      <c r="C36" s="66">
        <v>4</v>
      </c>
      <c r="D36" s="67">
        <v>190</v>
      </c>
      <c r="E36" s="67">
        <v>30</v>
      </c>
      <c r="F36" s="67">
        <v>160</v>
      </c>
      <c r="G36" s="66">
        <v>7000</v>
      </c>
      <c r="H36" s="68">
        <v>113000</v>
      </c>
    </row>
    <row r="39" spans="2:12" x14ac:dyDescent="0.25">
      <c r="G39" s="25" t="s">
        <v>31</v>
      </c>
    </row>
    <row r="40" spans="2:12" x14ac:dyDescent="0.25">
      <c r="F40" s="16"/>
      <c r="G40" s="25" t="s">
        <v>30</v>
      </c>
    </row>
    <row r="41" spans="2:12" s="17" customFormat="1" x14ac:dyDescent="0.25">
      <c r="F41" s="27"/>
      <c r="G41" s="18"/>
      <c r="I41" s="27"/>
      <c r="L41" s="27"/>
    </row>
    <row r="42" spans="2:12" s="17" customFormat="1" x14ac:dyDescent="0.25">
      <c r="F42" s="27"/>
      <c r="I42" s="27"/>
      <c r="L42" s="27"/>
    </row>
    <row r="43" spans="2:12" s="17" customFormat="1" x14ac:dyDescent="0.25">
      <c r="F43" s="18"/>
      <c r="I43" s="27"/>
      <c r="L43" s="27"/>
    </row>
    <row r="44" spans="2:12" s="17" customFormat="1" x14ac:dyDescent="0.25">
      <c r="F44" s="18"/>
      <c r="I44" s="27"/>
      <c r="L44" s="27"/>
    </row>
    <row r="45" spans="2:12" s="17" customFormat="1" x14ac:dyDescent="0.25">
      <c r="I45" s="27"/>
      <c r="L45" s="27"/>
    </row>
    <row r="46" spans="2:12" s="17" customFormat="1" x14ac:dyDescent="0.25">
      <c r="I46" s="27"/>
      <c r="L46" s="27"/>
    </row>
    <row r="47" spans="2:12" s="17" customFormat="1" x14ac:dyDescent="0.25">
      <c r="I47" s="27"/>
      <c r="L47" s="27"/>
    </row>
    <row r="48" spans="2:12" x14ac:dyDescent="0.25">
      <c r="C48" s="26"/>
    </row>
    <row r="50" spans="5:5" x14ac:dyDescent="0.25">
      <c r="E50" s="16"/>
    </row>
    <row r="51" spans="5:5" x14ac:dyDescent="0.25">
      <c r="E51" s="16"/>
    </row>
    <row r="52" spans="5:5" x14ac:dyDescent="0.25">
      <c r="E52" s="16"/>
    </row>
    <row r="53" spans="5:5" x14ac:dyDescent="0.25">
      <c r="E53" s="16"/>
    </row>
  </sheetData>
  <mergeCells count="1">
    <mergeCell ref="B29:H29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Ibrahim Gjini</dc:creator>
  <cp:lastModifiedBy>Fitore Vishi</cp:lastModifiedBy>
  <cp:lastPrinted>2022-09-28T12:35:53Z</cp:lastPrinted>
  <dcterms:created xsi:type="dcterms:W3CDTF">2016-08-23T09:43:58Z</dcterms:created>
  <dcterms:modified xsi:type="dcterms:W3CDTF">2025-05-23T09:44:03Z</dcterms:modified>
</cp:coreProperties>
</file>